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35" activeTab="1"/>
  </bookViews>
  <sheets>
    <sheet name="Info" sheetId="1" r:id="rId1"/>
    <sheet name="Option 4D costs and benefits"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1" i="3" l="1"/>
  <c r="W71" i="3"/>
  <c r="V71" i="3"/>
  <c r="U71" i="3"/>
  <c r="T71" i="3"/>
  <c r="S71" i="3"/>
  <c r="R71" i="3"/>
  <c r="Q71" i="3"/>
  <c r="P71" i="3"/>
  <c r="O71" i="3"/>
  <c r="N71" i="3"/>
  <c r="M71" i="3"/>
  <c r="L71" i="3"/>
  <c r="K71" i="3"/>
  <c r="J71" i="3"/>
  <c r="I71" i="3"/>
  <c r="H71" i="3"/>
  <c r="G71" i="3"/>
  <c r="F71" i="3"/>
  <c r="E71" i="3"/>
  <c r="D71" i="3"/>
  <c r="C70" i="3"/>
  <c r="C69" i="3"/>
  <c r="C68" i="3"/>
  <c r="C67" i="3"/>
  <c r="C66" i="3"/>
  <c r="C65" i="3"/>
  <c r="C64" i="3"/>
  <c r="C63" i="3"/>
  <c r="C62" i="3"/>
  <c r="X57" i="3"/>
  <c r="W57" i="3"/>
  <c r="V57" i="3"/>
  <c r="U57" i="3"/>
  <c r="T57" i="3"/>
  <c r="S57" i="3"/>
  <c r="R57" i="3"/>
  <c r="Q57" i="3"/>
  <c r="P57" i="3"/>
  <c r="O57" i="3"/>
  <c r="N57" i="3"/>
  <c r="M57" i="3"/>
  <c r="L57" i="3"/>
  <c r="K57" i="3"/>
  <c r="J57" i="3"/>
  <c r="I57" i="3"/>
  <c r="H57" i="3"/>
  <c r="G57" i="3"/>
  <c r="F57" i="3"/>
  <c r="E57" i="3"/>
  <c r="D57" i="3"/>
  <c r="C56" i="3"/>
  <c r="C55" i="3"/>
  <c r="C54" i="3"/>
  <c r="C53" i="3"/>
  <c r="C52" i="3"/>
  <c r="C51" i="3"/>
  <c r="C50" i="3"/>
  <c r="C49" i="3"/>
  <c r="C48" i="3"/>
  <c r="C57" i="3" s="1"/>
  <c r="X35" i="3"/>
  <c r="W35" i="3"/>
  <c r="V35" i="3"/>
  <c r="U35" i="3"/>
  <c r="T35" i="3"/>
  <c r="S35" i="3"/>
  <c r="R35" i="3"/>
  <c r="Q35" i="3"/>
  <c r="P35" i="3"/>
  <c r="O35" i="3"/>
  <c r="N35" i="3"/>
  <c r="M35" i="3"/>
  <c r="L35" i="3"/>
  <c r="K35" i="3"/>
  <c r="J35" i="3"/>
  <c r="I35" i="3"/>
  <c r="H35" i="3"/>
  <c r="G35" i="3"/>
  <c r="F35" i="3"/>
  <c r="E35" i="3"/>
  <c r="D35" i="3"/>
  <c r="C34" i="3"/>
  <c r="C33" i="3"/>
  <c r="C32" i="3"/>
  <c r="C31" i="3"/>
  <c r="C30" i="3"/>
  <c r="C29" i="3"/>
  <c r="C28" i="3"/>
  <c r="C27" i="3"/>
  <c r="C26" i="3"/>
  <c r="X21" i="3"/>
  <c r="W21" i="3"/>
  <c r="V21" i="3"/>
  <c r="U21" i="3"/>
  <c r="T21" i="3"/>
  <c r="S21" i="3"/>
  <c r="R21" i="3"/>
  <c r="Q21" i="3"/>
  <c r="P21" i="3"/>
  <c r="O21" i="3"/>
  <c r="N21" i="3"/>
  <c r="M21" i="3"/>
  <c r="L21" i="3"/>
  <c r="K21" i="3"/>
  <c r="J21" i="3"/>
  <c r="I21" i="3"/>
  <c r="H21" i="3"/>
  <c r="G21" i="3"/>
  <c r="F21" i="3"/>
  <c r="E21" i="3"/>
  <c r="D21" i="3"/>
  <c r="C20" i="3"/>
  <c r="C19" i="3"/>
  <c r="C18" i="3"/>
  <c r="C17" i="3"/>
  <c r="C16" i="3"/>
  <c r="C15" i="3"/>
  <c r="C14" i="3"/>
  <c r="C13" i="3"/>
  <c r="C12" i="3"/>
  <c r="C21" i="3" s="1"/>
  <c r="C35" i="3" l="1"/>
  <c r="C71" i="3"/>
  <c r="A1" i="3"/>
</calcChain>
</file>

<file path=xl/sharedStrings.xml><?xml version="1.0" encoding="utf-8"?>
<sst xmlns="http://schemas.openxmlformats.org/spreadsheetml/2006/main" count="70" uniqueCount="28">
  <si>
    <t>Client</t>
  </si>
  <si>
    <t>Project</t>
  </si>
  <si>
    <t>Description</t>
  </si>
  <si>
    <t>Creation Date</t>
  </si>
  <si>
    <t>ElectraNet</t>
  </si>
  <si>
    <t>Terminal value</t>
  </si>
  <si>
    <t>Upgrade capex</t>
  </si>
  <si>
    <t>Opex</t>
  </si>
  <si>
    <t>Capex</t>
  </si>
  <si>
    <t>Avoided reconductoring costs</t>
  </si>
  <si>
    <t>Avoided load bank costs</t>
  </si>
  <si>
    <t>Wholesale market benefits</t>
  </si>
  <si>
    <t>Avoided unserved energy</t>
  </si>
  <si>
    <t>Probability weighted costs and benefits by category due to Eyre Peninsula network investment</t>
  </si>
  <si>
    <t>Costs and benefits by category due to Eyre Peninsula network investment for an Iron Road connection in 2025</t>
  </si>
  <si>
    <t>Category</t>
  </si>
  <si>
    <t>SA-NSW interconnector - 28 percent target</t>
  </si>
  <si>
    <t>No new SA-NSW interconnector - 28 percent target</t>
  </si>
  <si>
    <t>Assumes neutral demand and gas price projections</t>
  </si>
  <si>
    <t>Notes on interpretation:</t>
  </si>
  <si>
    <t>Eyre Peninsula RIT-T - PACR</t>
  </si>
  <si>
    <t>Annual breakdown of NPV benefits for the preferred option</t>
  </si>
  <si>
    <t>- The tables below provide estimates of costs and benefits for each category for a single state of the world in the option value analysis. The state of the world shown assumes that the Iron Road mine connects to the network in 2025 and neutral gas price and demand projections.</t>
  </si>
  <si>
    <t>NPV</t>
  </si>
  <si>
    <t>Avoided Mine Connection costs</t>
  </si>
  <si>
    <t>Avoided Network Support</t>
  </si>
  <si>
    <t>Total net market benefits</t>
  </si>
  <si>
    <t>- Option value analysis has been employed to estimate the costs and benefits of option 4D. This approach involves assessing the costs and benefits of options across hundreds of future states of the world. Values in the tables below reflect the probability weighted costs and benefits for each category across each state of the world considered. Therefore, the values reflect the 'expected' values for each cost and benefit category, with each state of the world weighted by the assumed probability of it occurring. 
- Wholesale market benefits include both avoided dispatch costs and avoided investment costs (both generation and transmission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</si>
</sst>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33" x14ac:knownFonts="1">
    <font>
      <sz val="12"/>
      <color theme="1"/>
      <name val="Arial"/>
      <family val="2"/>
    </font>
    <font>
      <sz val="11"/>
      <color theme="1"/>
      <name val="Arial"/>
      <family val="2"/>
    </font>
    <font>
      <b/>
      <sz val="11"/>
      <name val="Arial"/>
      <family val="2"/>
    </font>
    <font>
      <b/>
      <sz val="2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6"/>
      <color theme="0"/>
      <name val="Calibri"/>
      <family val="2"/>
      <scheme val="minor"/>
    </font>
    <font>
      <b/>
      <sz val="12"/>
      <color theme="0"/>
      <name val="Arial"/>
      <family val="2"/>
    </font>
    <font>
      <b/>
      <sz val="12"/>
      <color rgb="FFFFFFFF"/>
      <name val="Arial"/>
      <family val="2"/>
    </font>
    <font>
      <b/>
      <sz val="16"/>
      <color rgb="FF00B7A9"/>
      <name val="Arial"/>
      <family val="2"/>
    </font>
    <font>
      <b/>
      <sz val="20"/>
      <color rgb="FF2E3639"/>
      <name val="Arial"/>
      <family val="2"/>
    </font>
    <font>
      <b/>
      <sz val="20"/>
      <color theme="0" tint="-0.499984740745262"/>
      <name val="Arial"/>
      <family val="2"/>
    </font>
    <font>
      <b/>
      <sz val="14"/>
      <color rgb="FF2E3639"/>
      <name val="Arial"/>
      <family val="2"/>
    </font>
    <font>
      <b/>
      <sz val="12"/>
      <color theme="1"/>
      <name val="Arial"/>
      <family val="2"/>
    </font>
    <font>
      <b/>
      <sz val="12"/>
      <color rgb="FF6A0032"/>
      <name val="Arial"/>
      <family val="2"/>
    </font>
    <font>
      <sz val="12"/>
      <color rgb="FF2E3639"/>
      <name val="Arial"/>
      <family val="2"/>
    </font>
    <font>
      <sz val="11"/>
      <color rgb="FF2E3639"/>
      <name val="Arial"/>
      <family val="2"/>
    </font>
  </fonts>
  <fills count="45">
    <fill>
      <patternFill patternType="none"/>
    </fill>
    <fill>
      <patternFill patternType="gray125"/>
    </fill>
    <fill>
      <patternFill patternType="solid">
        <fgColor theme="0"/>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008698"/>
        <bgColor indexed="64"/>
      </patternFill>
    </fill>
    <fill>
      <patternFill patternType="solid">
        <fgColor rgb="FF696A6D"/>
        <bgColor indexed="64"/>
      </patternFill>
    </fill>
    <fill>
      <patternFill patternType="solid">
        <fgColor rgb="FF262D33"/>
        <bgColor indexed="64"/>
      </patternFill>
    </fill>
    <fill>
      <patternFill patternType="solid">
        <fgColor rgb="FFE0D4A4"/>
        <bgColor indexed="64"/>
      </patternFill>
    </fill>
    <fill>
      <patternFill patternType="solid">
        <fgColor rgb="FF9EC0DB"/>
        <bgColor indexed="64"/>
      </patternFill>
    </fill>
    <fill>
      <patternFill patternType="solid">
        <fgColor rgb="FFF6C1D1"/>
        <bgColor indexed="64"/>
      </patternFill>
    </fill>
    <fill>
      <patternFill patternType="solid">
        <fgColor rgb="FF9ECCA6"/>
        <bgColor indexed="64"/>
      </patternFill>
    </fill>
    <fill>
      <patternFill patternType="solid">
        <fgColor rgb="FF262D33"/>
        <bgColor rgb="FF000000"/>
      </patternFill>
    </fill>
    <fill>
      <patternFill patternType="solid">
        <fgColor rgb="FF696A6D"/>
        <bgColor rgb="FF000000"/>
      </patternFill>
    </fill>
    <fill>
      <patternFill patternType="solid">
        <fgColor rgb="FF00B7A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6">
    <xf numFmtId="0" fontId="0" fillId="0" borderId="0"/>
    <xf numFmtId="0" fontId="22" fillId="35" borderId="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4" fillId="9"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33" borderId="0" applyNumberFormat="0" applyBorder="0" applyAlignment="0" applyProtection="0"/>
    <xf numFmtId="0" fontId="23" fillId="37" borderId="0"/>
    <xf numFmtId="0" fontId="23" fillId="36" borderId="0"/>
    <xf numFmtId="0" fontId="21" fillId="34" borderId="0"/>
    <xf numFmtId="2" fontId="21" fillId="38" borderId="0"/>
    <xf numFmtId="2" fontId="21" fillId="39" borderId="0"/>
    <xf numFmtId="2" fontId="21" fillId="40" borderId="0"/>
    <xf numFmtId="2" fontId="21" fillId="41" borderId="0"/>
    <xf numFmtId="0" fontId="24" fillId="42" borderId="0"/>
  </cellStyleXfs>
  <cellXfs count="35">
    <xf numFmtId="0" fontId="0" fillId="0" borderId="0" xfId="0"/>
    <xf numFmtId="0" fontId="1" fillId="0" borderId="0" xfId="0" applyFont="1"/>
    <xf numFmtId="0" fontId="21" fillId="34" borderId="0" xfId="50"/>
    <xf numFmtId="0" fontId="23" fillId="36" borderId="0" xfId="49"/>
    <xf numFmtId="0" fontId="24" fillId="43" borderId="0" xfId="49" applyFont="1" applyFill="1" applyBorder="1"/>
    <xf numFmtId="0" fontId="25" fillId="0" borderId="0" xfId="55" applyFont="1" applyFill="1"/>
    <xf numFmtId="3" fontId="1" fillId="0" borderId="0" xfId="0" applyNumberFormat="1" applyFont="1"/>
    <xf numFmtId="3" fontId="21" fillId="44" borderId="0" xfId="51" applyNumberFormat="1" applyFill="1"/>
    <xf numFmtId="0" fontId="0" fillId="34" borderId="0" xfId="50" applyFont="1"/>
    <xf numFmtId="0" fontId="26" fillId="0" borderId="0" xfId="48" applyFont="1" applyFill="1"/>
    <xf numFmtId="0" fontId="27" fillId="0" borderId="0" xfId="48" applyFont="1" applyFill="1"/>
    <xf numFmtId="0" fontId="28" fillId="0" borderId="0" xfId="48" applyFont="1" applyFill="1"/>
    <xf numFmtId="0" fontId="0" fillId="0" borderId="0" xfId="0" quotePrefix="1"/>
    <xf numFmtId="0" fontId="29" fillId="0" borderId="0" xfId="0" applyFont="1"/>
    <xf numFmtId="0" fontId="3" fillId="0" borderId="0" xfId="0" applyFont="1" applyBorder="1" applyAlignment="1">
      <alignment vertical="center"/>
    </xf>
    <xf numFmtId="0" fontId="2" fillId="2" borderId="0" xfId="0" applyFont="1" applyFill="1" applyBorder="1" applyAlignment="1">
      <alignment horizontal="center" vertical="center" wrapText="1"/>
    </xf>
    <xf numFmtId="0" fontId="1" fillId="2" borderId="0" xfId="0" applyFont="1" applyFill="1" applyBorder="1"/>
    <xf numFmtId="0" fontId="30" fillId="34" borderId="10" xfId="0" applyFont="1" applyFill="1" applyBorder="1" applyAlignment="1">
      <alignment horizontal="left" vertical="center"/>
    </xf>
    <xf numFmtId="14" fontId="31" fillId="0" borderId="10" xfId="0" applyNumberFormat="1" applyFont="1" applyFill="1" applyBorder="1" applyAlignment="1">
      <alignment horizontal="left" vertical="center"/>
    </xf>
    <xf numFmtId="14" fontId="31" fillId="0" borderId="0" xfId="0" applyNumberFormat="1" applyFont="1" applyFill="1" applyBorder="1" applyAlignment="1">
      <alignment horizontal="left"/>
    </xf>
    <xf numFmtId="14" fontId="31" fillId="0" borderId="0" xfId="0" applyNumberFormat="1" applyFont="1" applyFill="1" applyBorder="1" applyAlignment="1">
      <alignment horizontal="left" vertical="top"/>
    </xf>
    <xf numFmtId="0" fontId="32" fillId="0" borderId="10" xfId="0" applyFont="1" applyFill="1" applyBorder="1" applyAlignment="1">
      <alignment horizontal="left" vertical="center"/>
    </xf>
    <xf numFmtId="0" fontId="31" fillId="0" borderId="0" xfId="0" applyFont="1" applyFill="1" applyBorder="1" applyAlignment="1">
      <alignment horizontal="left"/>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31" fillId="0" borderId="0" xfId="0" applyFont="1" applyFill="1" applyBorder="1" applyAlignment="1">
      <alignment horizontal="left" vertical="top" wrapText="1"/>
    </xf>
    <xf numFmtId="0" fontId="23" fillId="36" borderId="11" xfId="49" applyBorder="1"/>
    <xf numFmtId="3" fontId="21" fillId="44" borderId="11" xfId="51" applyNumberFormat="1" applyFill="1" applyBorder="1"/>
    <xf numFmtId="0" fontId="21" fillId="34" borderId="12" xfId="50" applyBorder="1"/>
    <xf numFmtId="3" fontId="21" fillId="44" borderId="13" xfId="51" applyNumberFormat="1" applyFill="1" applyBorder="1"/>
    <xf numFmtId="3" fontId="21" fillId="44" borderId="12" xfId="51" applyNumberFormat="1" applyFill="1" applyBorder="1"/>
    <xf numFmtId="0" fontId="29" fillId="34" borderId="0" xfId="50" applyFont="1"/>
    <xf numFmtId="3" fontId="21" fillId="44" borderId="14" xfId="51" applyNumberFormat="1" applyFill="1" applyBorder="1"/>
    <xf numFmtId="3" fontId="21" fillId="44" borderId="0" xfId="51" applyNumberFormat="1" applyFill="1" applyBorder="1"/>
    <xf numFmtId="0" fontId="0" fillId="0" borderId="0" xfId="0" quotePrefix="1" applyAlignment="1">
      <alignment horizontal="left" wrapText="1"/>
    </xf>
  </cellXfs>
  <cellStyles count="56">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Calculation" xfId="17" builtinId="22" hidden="1"/>
    <cellStyle name="Calculation Cell" xfId="52"/>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Good" xfId="12" builtinId="26" hidden="1"/>
    <cellStyle name="Header 1" xfId="1"/>
    <cellStyle name="Header 2" xfId="48"/>
    <cellStyle name="Header 2 2" xfId="55"/>
    <cellStyle name="Heading 1" xfId="8" builtinId="16" hidden="1"/>
    <cellStyle name="Heading 2" xfId="9" builtinId="17" hidden="1"/>
    <cellStyle name="Heading 3" xfId="10" builtinId="18" hidden="1"/>
    <cellStyle name="Heading 4" xfId="11" builtinId="19" hidden="1"/>
    <cellStyle name="Input" xfId="15" builtinId="20" hidden="1"/>
    <cellStyle name="Input Cell" xfId="51"/>
    <cellStyle name="Linked Cell" xfId="18" builtinId="24" hidden="1"/>
    <cellStyle name="Neutral" xfId="14" builtinId="28" hidden="1"/>
    <cellStyle name="Normal" xfId="0" builtinId="0" customBuiltin="1"/>
    <cellStyle name="Note" xfId="21" builtinId="10" hidden="1"/>
    <cellStyle name="Output" xfId="16" builtinId="21" hidden="1"/>
    <cellStyle name="Output Cell" xfId="54"/>
    <cellStyle name="Parameter Cell" xfId="53"/>
    <cellStyle name="Percent" xfId="6" builtinId="5" hidden="1"/>
    <cellStyle name="Table Header" xfId="49"/>
    <cellStyle name="Table Row Name" xfId="50"/>
    <cellStyle name="Title" xfId="7" builtinId="15" hidden="1"/>
    <cellStyle name="Total" xfId="23" builtinId="25" hidden="1"/>
    <cellStyle name="Warning Text" xfId="20" builtinId="11" hidden="1"/>
  </cellStyles>
  <dxfs count="0"/>
  <tableStyles count="0" defaultTableStyle="TableStyleMedium2" defaultPivotStyle="PivotStyleLight16"/>
  <colors>
    <mruColors>
      <color rgb="FF9EC0DB"/>
      <color rgb="FFE0D4A4"/>
      <color rgb="FF262D33"/>
      <color rgb="FF696A6D"/>
      <color rgb="FFD9DA93"/>
      <color rgb="FF9ECCA6"/>
      <color rgb="FFA0BCA6"/>
      <color rgb="FFF6C1D1"/>
      <color rgb="FF9ECFF8"/>
      <color rgb="FFE5B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56243</xdr:colOff>
      <xdr:row>1</xdr:row>
      <xdr:rowOff>786982</xdr:rowOff>
    </xdr:from>
    <xdr:to>
      <xdr:col>2</xdr:col>
      <xdr:colOff>3248175</xdr:colOff>
      <xdr:row>1</xdr:row>
      <xdr:rowOff>1517535</xdr:rowOff>
    </xdr:to>
    <xdr:pic>
      <xdr:nvPicPr>
        <xdr:cNvPr id="3" name="Graphic 2">
          <a:extLst>
            <a:ext uri="{FF2B5EF4-FFF2-40B4-BE49-F238E27FC236}">
              <a16:creationId xmlns="" xmlns:a16="http://schemas.microsoft.com/office/drawing/2014/main" id="{FEA3C28C-17BC-4EEA-B3B5-65C69A63AB1D}"/>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a:off x="818243" y="977482"/>
          <a:ext cx="5236632" cy="730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L22"/>
  <sheetViews>
    <sheetView showGridLines="0" zoomScale="70" zoomScaleNormal="70" workbookViewId="0"/>
  </sheetViews>
  <sheetFormatPr defaultColWidth="8.88671875" defaultRowHeight="14.25" x14ac:dyDescent="0.2"/>
  <cols>
    <col min="1" max="1" width="8.88671875" style="1"/>
    <col min="2" max="2" width="23.88671875" style="1" customWidth="1"/>
    <col min="3" max="3" width="44.88671875" style="1" customWidth="1"/>
    <col min="4" max="4" width="31.5546875" style="1" customWidth="1"/>
    <col min="5" max="16384" width="8.88671875" style="1"/>
  </cols>
  <sheetData>
    <row r="1" spans="1:12" ht="15" x14ac:dyDescent="0.2">
      <c r="F1"/>
      <c r="G1"/>
      <c r="H1"/>
      <c r="I1"/>
      <c r="J1"/>
      <c r="K1"/>
      <c r="L1"/>
    </row>
    <row r="2" spans="1:12" ht="144" customHeight="1" x14ac:dyDescent="0.2">
      <c r="B2" s="14"/>
      <c r="C2" s="15"/>
      <c r="D2" s="16"/>
      <c r="F2"/>
      <c r="G2"/>
      <c r="H2"/>
      <c r="I2"/>
      <c r="J2"/>
      <c r="K2"/>
      <c r="L2"/>
    </row>
    <row r="3" spans="1:12" ht="24.75" customHeight="1" x14ac:dyDescent="0.2">
      <c r="B3" s="17" t="s">
        <v>3</v>
      </c>
      <c r="C3" s="18">
        <v>43431</v>
      </c>
      <c r="D3" s="19"/>
      <c r="E3" s="20"/>
      <c r="F3"/>
      <c r="G3"/>
      <c r="H3"/>
      <c r="I3"/>
      <c r="J3"/>
      <c r="K3"/>
      <c r="L3"/>
    </row>
    <row r="4" spans="1:12" ht="24.75" customHeight="1" x14ac:dyDescent="0.2">
      <c r="B4" s="17" t="s">
        <v>0</v>
      </c>
      <c r="C4" s="21" t="s">
        <v>4</v>
      </c>
      <c r="D4" s="22"/>
      <c r="E4" s="23"/>
      <c r="F4"/>
      <c r="G4"/>
      <c r="H4"/>
      <c r="I4"/>
      <c r="J4"/>
      <c r="K4"/>
      <c r="L4"/>
    </row>
    <row r="5" spans="1:12" ht="24.75" customHeight="1" x14ac:dyDescent="0.2">
      <c r="B5" s="17" t="s">
        <v>1</v>
      </c>
      <c r="C5" s="21" t="s">
        <v>20</v>
      </c>
      <c r="D5" s="22"/>
      <c r="E5" s="23"/>
      <c r="F5"/>
      <c r="G5"/>
      <c r="H5"/>
      <c r="I5"/>
      <c r="J5"/>
      <c r="K5"/>
      <c r="L5"/>
    </row>
    <row r="6" spans="1:12" ht="24.75" customHeight="1" x14ac:dyDescent="0.2">
      <c r="B6" s="17" t="s">
        <v>2</v>
      </c>
      <c r="C6" s="21" t="s">
        <v>21</v>
      </c>
      <c r="D6" s="24"/>
      <c r="E6" s="25"/>
      <c r="F6"/>
      <c r="G6"/>
      <c r="H6"/>
      <c r="I6"/>
      <c r="J6"/>
      <c r="K6"/>
      <c r="L6"/>
    </row>
    <row r="7" spans="1:12" ht="15" x14ac:dyDescent="0.2">
      <c r="D7"/>
      <c r="F7"/>
      <c r="G7"/>
      <c r="H7"/>
      <c r="I7"/>
      <c r="J7"/>
      <c r="K7"/>
      <c r="L7"/>
    </row>
    <row r="8" spans="1:12" ht="15" x14ac:dyDescent="0.2">
      <c r="F8"/>
      <c r="G8"/>
      <c r="H8"/>
      <c r="I8"/>
      <c r="J8"/>
      <c r="K8"/>
      <c r="L8"/>
    </row>
    <row r="9" spans="1:12" ht="15" x14ac:dyDescent="0.2">
      <c r="F9"/>
      <c r="G9"/>
      <c r="H9"/>
      <c r="I9"/>
      <c r="J9"/>
      <c r="K9"/>
      <c r="L9"/>
    </row>
    <row r="10" spans="1:12" ht="15" x14ac:dyDescent="0.2">
      <c r="A10"/>
      <c r="B10"/>
      <c r="C10"/>
      <c r="D10"/>
      <c r="E10"/>
      <c r="F10"/>
      <c r="G10"/>
      <c r="H10"/>
      <c r="I10"/>
      <c r="J10"/>
      <c r="K10"/>
      <c r="L10"/>
    </row>
    <row r="11" spans="1:12" ht="15" x14ac:dyDescent="0.2">
      <c r="A11"/>
      <c r="B11"/>
      <c r="C11"/>
      <c r="D11"/>
      <c r="E11"/>
      <c r="F11"/>
      <c r="G11"/>
      <c r="H11"/>
      <c r="I11"/>
      <c r="J11"/>
      <c r="K11"/>
      <c r="L11"/>
    </row>
    <row r="12" spans="1:12" ht="15" x14ac:dyDescent="0.2">
      <c r="A12"/>
      <c r="B12"/>
      <c r="C12"/>
      <c r="D12"/>
      <c r="E12"/>
      <c r="F12"/>
      <c r="G12"/>
      <c r="H12"/>
      <c r="I12"/>
      <c r="J12"/>
      <c r="K12"/>
      <c r="L12"/>
    </row>
    <row r="13" spans="1:12" ht="15" x14ac:dyDescent="0.2">
      <c r="A13"/>
      <c r="B13"/>
      <c r="C13"/>
      <c r="D13"/>
      <c r="E13"/>
      <c r="F13"/>
      <c r="G13"/>
      <c r="H13"/>
      <c r="I13"/>
      <c r="J13"/>
      <c r="K13"/>
      <c r="L13"/>
    </row>
    <row r="14" spans="1:12" ht="15" x14ac:dyDescent="0.2">
      <c r="A14"/>
      <c r="B14"/>
      <c r="C14"/>
      <c r="D14"/>
      <c r="E14"/>
      <c r="F14"/>
      <c r="G14"/>
      <c r="H14"/>
      <c r="I14"/>
      <c r="J14"/>
      <c r="K14"/>
      <c r="L14"/>
    </row>
    <row r="15" spans="1:12" ht="15" x14ac:dyDescent="0.2">
      <c r="A15"/>
      <c r="B15"/>
      <c r="C15"/>
      <c r="D15"/>
      <c r="E15"/>
      <c r="F15"/>
      <c r="G15"/>
      <c r="H15"/>
      <c r="I15"/>
      <c r="J15"/>
      <c r="K15"/>
      <c r="L15"/>
    </row>
    <row r="16" spans="1:12" ht="15" x14ac:dyDescent="0.2">
      <c r="A16"/>
      <c r="B16"/>
      <c r="C16"/>
      <c r="D16"/>
      <c r="E16"/>
      <c r="F16"/>
      <c r="G16"/>
      <c r="H16"/>
      <c r="I16"/>
      <c r="J16"/>
      <c r="K16"/>
      <c r="L16"/>
    </row>
    <row r="17" spans="1:12" ht="15" x14ac:dyDescent="0.2">
      <c r="A17"/>
      <c r="B17"/>
      <c r="C17"/>
      <c r="D17"/>
      <c r="E17"/>
      <c r="F17"/>
      <c r="G17"/>
      <c r="H17"/>
      <c r="I17"/>
      <c r="J17"/>
      <c r="K17"/>
      <c r="L17"/>
    </row>
    <row r="18" spans="1:12" ht="15" x14ac:dyDescent="0.2">
      <c r="A18"/>
      <c r="B18"/>
      <c r="C18"/>
      <c r="D18"/>
      <c r="E18"/>
      <c r="F18"/>
      <c r="G18"/>
      <c r="H18"/>
      <c r="I18"/>
      <c r="J18"/>
      <c r="K18"/>
      <c r="L18"/>
    </row>
    <row r="19" spans="1:12" ht="15" x14ac:dyDescent="0.2">
      <c r="A19"/>
      <c r="B19"/>
      <c r="C19"/>
      <c r="D19"/>
      <c r="E19"/>
      <c r="F19"/>
      <c r="G19"/>
      <c r="H19"/>
      <c r="I19"/>
      <c r="J19"/>
      <c r="K19"/>
      <c r="L19"/>
    </row>
    <row r="20" spans="1:12" ht="15" x14ac:dyDescent="0.2">
      <c r="A20"/>
      <c r="B20"/>
      <c r="C20"/>
      <c r="D20"/>
      <c r="E20"/>
      <c r="F20"/>
      <c r="G20"/>
      <c r="H20"/>
      <c r="I20"/>
      <c r="J20"/>
      <c r="K20"/>
      <c r="L20"/>
    </row>
    <row r="21" spans="1:12" ht="15" x14ac:dyDescent="0.2">
      <c r="A21"/>
      <c r="B21"/>
      <c r="C21"/>
      <c r="D21"/>
      <c r="E21"/>
      <c r="F21"/>
      <c r="G21"/>
      <c r="H21"/>
      <c r="I21"/>
      <c r="J21"/>
      <c r="K21"/>
      <c r="L21"/>
    </row>
    <row r="22" spans="1:12" ht="15" x14ac:dyDescent="0.2">
      <c r="A22"/>
      <c r="B22"/>
      <c r="C22"/>
      <c r="D22"/>
      <c r="E22"/>
      <c r="F22"/>
      <c r="G22"/>
      <c r="H22"/>
      <c r="I22"/>
      <c r="J22"/>
      <c r="K22"/>
      <c r="L2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9FFCC"/>
  </sheetPr>
  <dimension ref="A1:X71"/>
  <sheetViews>
    <sheetView showGridLines="0" tabSelected="1" zoomScale="70" zoomScaleNormal="70" workbookViewId="0">
      <selection activeCell="B6" sqref="B6:F6"/>
    </sheetView>
  </sheetViews>
  <sheetFormatPr defaultColWidth="8.88671875" defaultRowHeight="15" x14ac:dyDescent="0.2"/>
  <cols>
    <col min="1" max="1" width="18.5546875" customWidth="1"/>
    <col min="2" max="2" width="37.5546875" customWidth="1"/>
    <col min="3" max="24" width="18.77734375" customWidth="1"/>
    <col min="25" max="25" width="28.88671875" customWidth="1"/>
    <col min="26" max="46" width="18.77734375" customWidth="1"/>
  </cols>
  <sheetData>
    <row r="1" spans="1:24" s="1" customFormat="1" ht="26.25" x14ac:dyDescent="0.4">
      <c r="A1" s="10" t="str">
        <f ca="1">MID(CELL("filename",A2),FIND("]",CELL("filename",A2))+1,256)</f>
        <v>Option 4D costs and benefits</v>
      </c>
      <c r="B1"/>
      <c r="C1"/>
      <c r="D1"/>
      <c r="E1"/>
      <c r="F1"/>
      <c r="G1"/>
      <c r="H1"/>
      <c r="I1"/>
      <c r="J1"/>
      <c r="K1"/>
      <c r="L1"/>
      <c r="M1"/>
      <c r="N1"/>
      <c r="O1"/>
      <c r="P1"/>
      <c r="Q1"/>
      <c r="R1"/>
      <c r="S1"/>
      <c r="T1"/>
      <c r="U1"/>
      <c r="V1"/>
      <c r="W1"/>
    </row>
    <row r="2" spans="1:24" s="1" customFormat="1" x14ac:dyDescent="0.2">
      <c r="A2"/>
      <c r="B2"/>
      <c r="C2"/>
      <c r="D2"/>
      <c r="E2"/>
      <c r="F2"/>
      <c r="G2"/>
      <c r="H2"/>
      <c r="I2"/>
      <c r="J2"/>
      <c r="K2"/>
    </row>
    <row r="3" spans="1:24" ht="26.25" x14ac:dyDescent="0.4">
      <c r="B3" s="9" t="s">
        <v>13</v>
      </c>
      <c r="L3" s="1"/>
      <c r="M3" s="1"/>
    </row>
    <row r="4" spans="1:24" x14ac:dyDescent="0.2">
      <c r="L4" s="1"/>
      <c r="M4" s="1"/>
    </row>
    <row r="5" spans="1:24" ht="15.75" x14ac:dyDescent="0.25">
      <c r="B5" s="13" t="s">
        <v>19</v>
      </c>
      <c r="L5" s="1"/>
      <c r="M5" s="1"/>
    </row>
    <row r="6" spans="1:24" ht="106.5" customHeight="1" x14ac:dyDescent="0.2">
      <c r="B6" s="34" t="s">
        <v>27</v>
      </c>
      <c r="C6" s="34"/>
      <c r="D6" s="34"/>
      <c r="E6" s="34"/>
      <c r="F6" s="34"/>
      <c r="L6" s="1"/>
      <c r="M6" s="1"/>
    </row>
    <row r="7" spans="1:24" x14ac:dyDescent="0.2">
      <c r="B7" s="12"/>
      <c r="L7" s="1"/>
      <c r="M7" s="1"/>
    </row>
    <row r="8" spans="1:24" x14ac:dyDescent="0.2">
      <c r="L8" s="1"/>
      <c r="M8" s="1"/>
    </row>
    <row r="9" spans="1:24" ht="20.25" x14ac:dyDescent="0.3">
      <c r="B9" s="5" t="s">
        <v>16</v>
      </c>
      <c r="C9" s="5"/>
      <c r="D9" s="5"/>
      <c r="E9" s="5"/>
      <c r="F9" s="5"/>
      <c r="G9" s="5"/>
      <c r="H9" s="5"/>
      <c r="I9" s="5"/>
      <c r="J9" s="5"/>
      <c r="K9" s="5"/>
      <c r="L9" s="5"/>
      <c r="M9" s="5"/>
    </row>
    <row r="10" spans="1:24" x14ac:dyDescent="0.2">
      <c r="C10" s="6"/>
      <c r="D10" s="1"/>
      <c r="E10" s="1"/>
      <c r="F10" s="1"/>
      <c r="G10" s="1"/>
      <c r="H10" s="1"/>
      <c r="I10" s="1"/>
      <c r="J10" s="1"/>
      <c r="K10" s="1"/>
      <c r="L10" s="1"/>
      <c r="M10" s="1"/>
    </row>
    <row r="11" spans="1:24" ht="15.75" x14ac:dyDescent="0.25">
      <c r="B11" s="3" t="s">
        <v>15</v>
      </c>
      <c r="C11" s="26" t="s">
        <v>23</v>
      </c>
      <c r="D11" s="4">
        <v>2019</v>
      </c>
      <c r="E11" s="4">
        <v>2020</v>
      </c>
      <c r="F11" s="4">
        <v>2021</v>
      </c>
      <c r="G11" s="4">
        <v>2022</v>
      </c>
      <c r="H11" s="4">
        <v>2023</v>
      </c>
      <c r="I11" s="4">
        <v>2024</v>
      </c>
      <c r="J11" s="4">
        <v>2025</v>
      </c>
      <c r="K11" s="4">
        <v>2026</v>
      </c>
      <c r="L11" s="4">
        <v>2027</v>
      </c>
      <c r="M11" s="4">
        <v>2028</v>
      </c>
      <c r="N11" s="4">
        <v>2029</v>
      </c>
      <c r="O11" s="4">
        <v>2030</v>
      </c>
      <c r="P11" s="4">
        <v>2031</v>
      </c>
      <c r="Q11" s="4">
        <v>2032</v>
      </c>
      <c r="R11" s="4">
        <v>2033</v>
      </c>
      <c r="S11" s="4">
        <v>2034</v>
      </c>
      <c r="T11" s="4">
        <v>2035</v>
      </c>
      <c r="U11" s="4">
        <v>2036</v>
      </c>
      <c r="V11" s="4">
        <v>2037</v>
      </c>
      <c r="W11" s="4">
        <v>2038</v>
      </c>
      <c r="X11" s="4" t="s">
        <v>5</v>
      </c>
    </row>
    <row r="12" spans="1:24" x14ac:dyDescent="0.2">
      <c r="B12" s="2" t="s">
        <v>8</v>
      </c>
      <c r="C12" s="27">
        <f>D12 + NPV(0.06,E12:X12)</f>
        <v>-173709086.54513404</v>
      </c>
      <c r="D12" s="7">
        <v>-71989528.795811504</v>
      </c>
      <c r="E12" s="7">
        <v>-71989528.795811504</v>
      </c>
      <c r="F12" s="7">
        <v>-91623036.64921464</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153106301.42109194</v>
      </c>
    </row>
    <row r="13" spans="1:24" x14ac:dyDescent="0.2">
      <c r="B13" s="2" t="s">
        <v>6</v>
      </c>
      <c r="C13" s="27">
        <f t="shared" ref="C13:C20" si="0">D13 + NPV(0.06,E13:X13)</f>
        <v>-8497166.1328475177</v>
      </c>
      <c r="D13" s="7">
        <v>0</v>
      </c>
      <c r="E13" s="7">
        <v>0</v>
      </c>
      <c r="F13" s="7">
        <v>-1072696.3350785342</v>
      </c>
      <c r="G13" s="7">
        <v>-2083176.282722513</v>
      </c>
      <c r="H13" s="7">
        <v>-1962352.0583246073</v>
      </c>
      <c r="I13" s="7">
        <v>-1848535.63894178</v>
      </c>
      <c r="J13" s="7">
        <v>-1741320.5718831567</v>
      </c>
      <c r="K13" s="7">
        <v>-1640323.9787139336</v>
      </c>
      <c r="L13" s="7">
        <v>-1545185.1879485252</v>
      </c>
      <c r="M13" s="7">
        <v>-1455564.4470475107</v>
      </c>
      <c r="N13" s="7">
        <v>-1371141.7091187551</v>
      </c>
      <c r="O13" s="7">
        <v>-1291615.4899898674</v>
      </c>
      <c r="P13" s="7">
        <v>-1216701.7915704551</v>
      </c>
      <c r="Q13" s="7">
        <v>-1146133.0876593688</v>
      </c>
      <c r="R13" s="7">
        <v>-1079657.368575125</v>
      </c>
      <c r="S13" s="7">
        <v>-1017037.2411977678</v>
      </c>
      <c r="T13" s="7">
        <v>-958049.08120829717</v>
      </c>
      <c r="U13" s="7">
        <v>-902482.23449821596</v>
      </c>
      <c r="V13" s="7">
        <v>-437764.2970635012</v>
      </c>
      <c r="W13" s="7">
        <v>0</v>
      </c>
      <c r="X13" s="7">
        <v>18112007.097092148</v>
      </c>
    </row>
    <row r="14" spans="1:24" x14ac:dyDescent="0.2">
      <c r="B14" s="2" t="s">
        <v>7</v>
      </c>
      <c r="C14" s="27">
        <f t="shared" si="0"/>
        <v>6366856.6375508364</v>
      </c>
      <c r="D14" s="7">
        <v>0</v>
      </c>
      <c r="E14" s="7">
        <v>0</v>
      </c>
      <c r="F14" s="7">
        <v>0</v>
      </c>
      <c r="G14" s="7">
        <v>0</v>
      </c>
      <c r="H14" s="7">
        <v>875140.12562505214</v>
      </c>
      <c r="I14" s="7">
        <v>918304.53053775174</v>
      </c>
      <c r="J14" s="7">
        <v>884986.34237389197</v>
      </c>
      <c r="K14" s="7">
        <v>853600.60912353604</v>
      </c>
      <c r="L14" s="7">
        <v>824035.24840170075</v>
      </c>
      <c r="M14" s="7">
        <v>796184.67860173201</v>
      </c>
      <c r="N14" s="7">
        <v>730682.42614335509</v>
      </c>
      <c r="O14" s="7">
        <v>705968.83312337543</v>
      </c>
      <c r="P14" s="7">
        <v>682688.62849855493</v>
      </c>
      <c r="Q14" s="7">
        <v>660758.6757419738</v>
      </c>
      <c r="R14" s="7">
        <v>640100.66024527431</v>
      </c>
      <c r="S14" s="7">
        <v>620640.80964738352</v>
      </c>
      <c r="T14" s="7">
        <v>602309.63038417033</v>
      </c>
      <c r="U14" s="7">
        <v>585041.65951822349</v>
      </c>
      <c r="V14" s="7">
        <v>568775.23096250172</v>
      </c>
      <c r="W14" s="7">
        <v>553452.25526301167</v>
      </c>
      <c r="X14" s="7">
        <v>0</v>
      </c>
    </row>
    <row r="15" spans="1:24" x14ac:dyDescent="0.2">
      <c r="B15" s="2" t="s">
        <v>24</v>
      </c>
      <c r="C15" s="27">
        <f t="shared" si="0"/>
        <v>15853075.539600514</v>
      </c>
      <c r="D15" s="7">
        <v>0</v>
      </c>
      <c r="E15" s="7">
        <v>1679646.5968586388</v>
      </c>
      <c r="F15" s="7">
        <v>3261873.6910994765</v>
      </c>
      <c r="G15" s="7">
        <v>3072685.0170157067</v>
      </c>
      <c r="H15" s="7">
        <v>2894469.2860287968</v>
      </c>
      <c r="I15" s="7">
        <v>2726590.0674391245</v>
      </c>
      <c r="J15" s="7">
        <v>2568447.8435276574</v>
      </c>
      <c r="K15" s="7">
        <v>2419477.8686030512</v>
      </c>
      <c r="L15" s="7">
        <v>2279148.1522240737</v>
      </c>
      <c r="M15" s="7">
        <v>2146957.5593950776</v>
      </c>
      <c r="N15" s="7">
        <v>2022434.0209501637</v>
      </c>
      <c r="O15" s="7">
        <v>1905132.8477350548</v>
      </c>
      <c r="P15" s="7">
        <v>1794635.1425664208</v>
      </c>
      <c r="Q15" s="7">
        <v>1690546.3042975683</v>
      </c>
      <c r="R15" s="7">
        <v>1592494.618648309</v>
      </c>
      <c r="S15" s="7">
        <v>1500129.9307667068</v>
      </c>
      <c r="T15" s="7">
        <v>1413122.3947822379</v>
      </c>
      <c r="U15" s="7">
        <v>1331161.2958848688</v>
      </c>
      <c r="V15" s="7">
        <v>645702.3381686646</v>
      </c>
      <c r="W15" s="7">
        <v>0</v>
      </c>
      <c r="X15" s="7">
        <v>-25944523.817060184</v>
      </c>
    </row>
    <row r="16" spans="1:24" x14ac:dyDescent="0.2">
      <c r="B16" s="2" t="s">
        <v>25</v>
      </c>
      <c r="C16" s="27">
        <f t="shared" si="0"/>
        <v>68618573.138598859</v>
      </c>
      <c r="D16" s="7">
        <v>-981675.39267015655</v>
      </c>
      <c r="E16" s="7">
        <v>-981675.39267015655</v>
      </c>
      <c r="F16" s="7">
        <v>-981675.39267015655</v>
      </c>
      <c r="G16" s="7">
        <v>7657068.062827223</v>
      </c>
      <c r="H16" s="7">
        <v>7657068.062827223</v>
      </c>
      <c r="I16" s="7">
        <v>7657068.062827223</v>
      </c>
      <c r="J16" s="7">
        <v>7657068.062827223</v>
      </c>
      <c r="K16" s="7">
        <v>7657068.062827223</v>
      </c>
      <c r="L16" s="7">
        <v>7657068.062827223</v>
      </c>
      <c r="M16" s="7">
        <v>7657068.062827223</v>
      </c>
      <c r="N16" s="7">
        <v>7657068.062827223</v>
      </c>
      <c r="O16" s="7">
        <v>7657068.062827223</v>
      </c>
      <c r="P16" s="7">
        <v>7657068.062827223</v>
      </c>
      <c r="Q16" s="7">
        <v>7657068.062827223</v>
      </c>
      <c r="R16" s="7">
        <v>7657068.062827223</v>
      </c>
      <c r="S16" s="7">
        <v>7657068.062827223</v>
      </c>
      <c r="T16" s="7">
        <v>7657068.062827223</v>
      </c>
      <c r="U16" s="7">
        <v>7657068.062827223</v>
      </c>
      <c r="V16" s="7">
        <v>7657068.062827223</v>
      </c>
      <c r="W16" s="7">
        <v>7657068.062827223</v>
      </c>
      <c r="X16" s="7">
        <v>0</v>
      </c>
    </row>
    <row r="17" spans="2:24" x14ac:dyDescent="0.2">
      <c r="B17" s="2" t="s">
        <v>9</v>
      </c>
      <c r="C17" s="27">
        <f t="shared" si="0"/>
        <v>88256957.124001056</v>
      </c>
      <c r="D17" s="7">
        <v>39267015.70680628</v>
      </c>
      <c r="E17" s="7">
        <v>39267015.70680628</v>
      </c>
      <c r="F17" s="7">
        <v>0</v>
      </c>
      <c r="G17" s="7">
        <v>0</v>
      </c>
      <c r="H17" s="7">
        <v>0</v>
      </c>
      <c r="I17" s="7">
        <v>0</v>
      </c>
      <c r="J17" s="7">
        <v>0</v>
      </c>
      <c r="K17" s="7">
        <v>0</v>
      </c>
      <c r="L17" s="7">
        <v>0</v>
      </c>
      <c r="M17" s="7">
        <v>0</v>
      </c>
      <c r="N17" s="7">
        <v>0</v>
      </c>
      <c r="O17" s="7">
        <v>0</v>
      </c>
      <c r="P17" s="7">
        <v>0</v>
      </c>
      <c r="Q17" s="7">
        <v>0</v>
      </c>
      <c r="R17" s="7">
        <v>88350785.34031409</v>
      </c>
      <c r="S17" s="7">
        <v>0</v>
      </c>
      <c r="T17" s="7">
        <v>0</v>
      </c>
      <c r="U17" s="7">
        <v>0</v>
      </c>
      <c r="V17" s="7">
        <v>17787483.61947586</v>
      </c>
      <c r="W17" s="7">
        <v>0</v>
      </c>
      <c r="X17" s="7">
        <v>-107002178.45316987</v>
      </c>
    </row>
    <row r="18" spans="2:24" x14ac:dyDescent="0.2">
      <c r="B18" s="2" t="s">
        <v>10</v>
      </c>
      <c r="C18" s="27">
        <f t="shared" si="0"/>
        <v>2499252.0639321771</v>
      </c>
      <c r="D18" s="7">
        <v>0</v>
      </c>
      <c r="E18" s="7">
        <v>0</v>
      </c>
      <c r="F18" s="7">
        <v>0</v>
      </c>
      <c r="G18" s="7">
        <v>0</v>
      </c>
      <c r="H18" s="7">
        <v>0</v>
      </c>
      <c r="I18" s="7">
        <v>0</v>
      </c>
      <c r="J18" s="7">
        <v>2846858.6387434546</v>
      </c>
      <c r="K18" s="7">
        <v>0</v>
      </c>
      <c r="L18" s="7">
        <v>0</v>
      </c>
      <c r="M18" s="7">
        <v>0</v>
      </c>
      <c r="N18" s="7">
        <v>0</v>
      </c>
      <c r="O18" s="7">
        <v>2846858.6387434546</v>
      </c>
      <c r="P18" s="7">
        <v>0</v>
      </c>
      <c r="Q18" s="7">
        <v>0</v>
      </c>
      <c r="R18" s="7">
        <v>0</v>
      </c>
      <c r="S18" s="7">
        <v>0</v>
      </c>
      <c r="T18" s="7">
        <v>2846858.6387434546</v>
      </c>
      <c r="U18" s="7">
        <v>0</v>
      </c>
      <c r="V18" s="7">
        <v>0</v>
      </c>
      <c r="W18" s="7">
        <v>0</v>
      </c>
      <c r="X18" s="7">
        <v>-6824835.2187733715</v>
      </c>
    </row>
    <row r="19" spans="2:24" x14ac:dyDescent="0.2">
      <c r="B19" s="8" t="s">
        <v>11</v>
      </c>
      <c r="C19" s="27">
        <f t="shared" si="0"/>
        <v>40448930.144897737</v>
      </c>
      <c r="D19" s="7">
        <v>379941.75392670138</v>
      </c>
      <c r="E19" s="7">
        <v>8584544.3495589774</v>
      </c>
      <c r="F19" s="7">
        <v>-1321565.9968242936</v>
      </c>
      <c r="G19" s="7">
        <v>251980.63382354993</v>
      </c>
      <c r="H19" s="7">
        <v>545589.73016432754</v>
      </c>
      <c r="I19" s="7">
        <v>947312.74956338713</v>
      </c>
      <c r="J19" s="7">
        <v>1687074.3007151841</v>
      </c>
      <c r="K19" s="7">
        <v>709176.99949555623</v>
      </c>
      <c r="L19" s="7">
        <v>2755554.7311764611</v>
      </c>
      <c r="M19" s="7">
        <v>4802611.1322323959</v>
      </c>
      <c r="N19" s="7">
        <v>-2880682.1822298258</v>
      </c>
      <c r="O19" s="7">
        <v>-455556.73419363122</v>
      </c>
      <c r="P19" s="7">
        <v>17880322.306977697</v>
      </c>
      <c r="Q19" s="7">
        <v>-33853437.788401619</v>
      </c>
      <c r="R19" s="7">
        <v>21310880.037494</v>
      </c>
      <c r="S19" s="7">
        <v>22304148.516196359</v>
      </c>
      <c r="T19" s="7">
        <v>43497404.019564874</v>
      </c>
      <c r="U19" s="7">
        <v>-12418383.359768767</v>
      </c>
      <c r="V19" s="7">
        <v>5569996.6828243574</v>
      </c>
      <c r="W19" s="7">
        <v>3636776.1213175547</v>
      </c>
      <c r="X19" s="7">
        <v>0</v>
      </c>
    </row>
    <row r="20" spans="2:24" x14ac:dyDescent="0.2">
      <c r="B20" s="28" t="s">
        <v>12</v>
      </c>
      <c r="C20" s="29">
        <f t="shared" si="0"/>
        <v>19651402.72255256</v>
      </c>
      <c r="D20" s="30">
        <v>0</v>
      </c>
      <c r="E20" s="30">
        <v>0</v>
      </c>
      <c r="F20" s="30">
        <v>0</v>
      </c>
      <c r="G20" s="30">
        <v>1912219.5317242478</v>
      </c>
      <c r="H20" s="30">
        <v>1949974.1298897823</v>
      </c>
      <c r="I20" s="30">
        <v>1985538.9613617163</v>
      </c>
      <c r="J20" s="30">
        <v>2019041.0326082774</v>
      </c>
      <c r="K20" s="30">
        <v>2050599.9837225385</v>
      </c>
      <c r="L20" s="30">
        <v>2080328.515672172</v>
      </c>
      <c r="M20" s="30">
        <v>2108332.7927687266</v>
      </c>
      <c r="N20" s="30">
        <v>2134712.8217936819</v>
      </c>
      <c r="O20" s="30">
        <v>2159562.8091351893</v>
      </c>
      <c r="P20" s="30">
        <v>2182971.4972108891</v>
      </c>
      <c r="Q20" s="30">
        <v>2205022.4813781981</v>
      </c>
      <c r="R20" s="30">
        <v>2225794.5084638041</v>
      </c>
      <c r="S20" s="30">
        <v>2245361.757978444</v>
      </c>
      <c r="T20" s="30">
        <v>2263794.1070212354</v>
      </c>
      <c r="U20" s="30">
        <v>2281157.3798195445</v>
      </c>
      <c r="V20" s="30">
        <v>2297513.582795552</v>
      </c>
      <c r="W20" s="30">
        <v>2312921.125998951</v>
      </c>
      <c r="X20" s="30">
        <v>0</v>
      </c>
    </row>
    <row r="21" spans="2:24" ht="15.75" x14ac:dyDescent="0.25">
      <c r="B21" s="31" t="s">
        <v>26</v>
      </c>
      <c r="C21" s="32">
        <f>SUM(C12:C20)</f>
        <v>59488794.693152189</v>
      </c>
      <c r="D21" s="33">
        <f t="shared" ref="D21:X21" si="1">SUM(D12:D20)</f>
        <v>-33324246.727748677</v>
      </c>
      <c r="E21" s="33">
        <f t="shared" si="1"/>
        <v>-23439997.535257764</v>
      </c>
      <c r="F21" s="33">
        <f t="shared" si="1"/>
        <v>-91737100.682688147</v>
      </c>
      <c r="G21" s="33">
        <f t="shared" si="1"/>
        <v>10810776.962668214</v>
      </c>
      <c r="H21" s="33">
        <f t="shared" si="1"/>
        <v>11959889.276210574</v>
      </c>
      <c r="I21" s="33">
        <f t="shared" si="1"/>
        <v>12386278.732787421</v>
      </c>
      <c r="J21" s="33">
        <f t="shared" si="1"/>
        <v>15922155.648912532</v>
      </c>
      <c r="K21" s="33">
        <f t="shared" si="1"/>
        <v>12049599.545057971</v>
      </c>
      <c r="L21" s="33">
        <f t="shared" si="1"/>
        <v>14050949.522353103</v>
      </c>
      <c r="M21" s="33">
        <f t="shared" si="1"/>
        <v>16055589.778777644</v>
      </c>
      <c r="N21" s="33">
        <f t="shared" si="1"/>
        <v>8293073.4403658425</v>
      </c>
      <c r="O21" s="33">
        <f t="shared" si="1"/>
        <v>13527418.967380799</v>
      </c>
      <c r="P21" s="33">
        <f t="shared" si="1"/>
        <v>28980983.846510328</v>
      </c>
      <c r="Q21" s="33">
        <f t="shared" si="1"/>
        <v>-22786175.351816025</v>
      </c>
      <c r="R21" s="33">
        <f t="shared" si="1"/>
        <v>120697465.85941757</v>
      </c>
      <c r="S21" s="33">
        <f t="shared" si="1"/>
        <v>33310311.836218346</v>
      </c>
      <c r="T21" s="33">
        <f t="shared" si="1"/>
        <v>57322507.772114895</v>
      </c>
      <c r="U21" s="33">
        <f t="shared" si="1"/>
        <v>-1466437.196217123</v>
      </c>
      <c r="V21" s="33">
        <f t="shared" si="1"/>
        <v>34088775.219990656</v>
      </c>
      <c r="W21" s="33">
        <f t="shared" si="1"/>
        <v>14160217.565406742</v>
      </c>
      <c r="X21" s="33">
        <f t="shared" si="1"/>
        <v>31446771.029180683</v>
      </c>
    </row>
    <row r="23" spans="2:24" ht="20.25" x14ac:dyDescent="0.3">
      <c r="B23" s="5" t="s">
        <v>17</v>
      </c>
      <c r="C23" s="5"/>
      <c r="D23" s="5"/>
      <c r="E23" s="5"/>
      <c r="F23" s="5"/>
      <c r="G23" s="5"/>
      <c r="H23" s="5"/>
      <c r="I23" s="5"/>
      <c r="J23" s="5"/>
      <c r="K23" s="5"/>
      <c r="L23" s="5"/>
      <c r="M23" s="5"/>
    </row>
    <row r="24" spans="2:24" x14ac:dyDescent="0.2">
      <c r="C24" s="6"/>
      <c r="D24" s="1"/>
      <c r="E24" s="1"/>
      <c r="F24" s="1"/>
      <c r="G24" s="1"/>
      <c r="H24" s="1"/>
      <c r="I24" s="1"/>
      <c r="J24" s="1"/>
      <c r="K24" s="1"/>
      <c r="L24" s="1"/>
      <c r="M24" s="1"/>
    </row>
    <row r="25" spans="2:24" ht="15.75" x14ac:dyDescent="0.25">
      <c r="B25" s="3" t="s">
        <v>15</v>
      </c>
      <c r="C25" s="26" t="s">
        <v>23</v>
      </c>
      <c r="D25" s="4">
        <v>2019</v>
      </c>
      <c r="E25" s="4">
        <v>2020</v>
      </c>
      <c r="F25" s="4">
        <v>2021</v>
      </c>
      <c r="G25" s="4">
        <v>2022</v>
      </c>
      <c r="H25" s="4">
        <v>2023</v>
      </c>
      <c r="I25" s="4">
        <v>2024</v>
      </c>
      <c r="J25" s="4">
        <v>2025</v>
      </c>
      <c r="K25" s="4">
        <v>2026</v>
      </c>
      <c r="L25" s="4">
        <v>2027</v>
      </c>
      <c r="M25" s="4">
        <v>2028</v>
      </c>
      <c r="N25" s="4">
        <v>2029</v>
      </c>
      <c r="O25" s="4">
        <v>2030</v>
      </c>
      <c r="P25" s="4">
        <v>2031</v>
      </c>
      <c r="Q25" s="4">
        <v>2032</v>
      </c>
      <c r="R25" s="4">
        <v>2033</v>
      </c>
      <c r="S25" s="4">
        <v>2034</v>
      </c>
      <c r="T25" s="4">
        <v>2035</v>
      </c>
      <c r="U25" s="4">
        <v>2036</v>
      </c>
      <c r="V25" s="4">
        <v>2037</v>
      </c>
      <c r="W25" s="4">
        <v>2038</v>
      </c>
      <c r="X25" s="4" t="s">
        <v>5</v>
      </c>
    </row>
    <row r="26" spans="2:24" x14ac:dyDescent="0.2">
      <c r="B26" s="2" t="s">
        <v>8</v>
      </c>
      <c r="C26" s="27">
        <f>D26 + NPV(0.06,E26:X26)</f>
        <v>-173709086.54513404</v>
      </c>
      <c r="D26" s="7">
        <v>-71989528.795811504</v>
      </c>
      <c r="E26" s="7">
        <v>-71989528.795811504</v>
      </c>
      <c r="F26" s="7">
        <v>-91623036.64921464</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153106301.42109194</v>
      </c>
    </row>
    <row r="27" spans="2:24" x14ac:dyDescent="0.2">
      <c r="B27" s="2" t="s">
        <v>6</v>
      </c>
      <c r="C27" s="27">
        <f t="shared" ref="C27:C34" si="2">D27 + NPV(0.06,E27:X27)</f>
        <v>-8497166.1328475177</v>
      </c>
      <c r="D27" s="7">
        <v>0</v>
      </c>
      <c r="E27" s="7">
        <v>0</v>
      </c>
      <c r="F27" s="7">
        <v>-1072696.3350785342</v>
      </c>
      <c r="G27" s="7">
        <v>-2083176.282722513</v>
      </c>
      <c r="H27" s="7">
        <v>-1962352.0583246073</v>
      </c>
      <c r="I27" s="7">
        <v>-1848535.63894178</v>
      </c>
      <c r="J27" s="7">
        <v>-1741320.5718831567</v>
      </c>
      <c r="K27" s="7">
        <v>-1640323.9787139336</v>
      </c>
      <c r="L27" s="7">
        <v>-1545185.1879485252</v>
      </c>
      <c r="M27" s="7">
        <v>-1455564.4470475107</v>
      </c>
      <c r="N27" s="7">
        <v>-1371141.7091187551</v>
      </c>
      <c r="O27" s="7">
        <v>-1291615.4899898674</v>
      </c>
      <c r="P27" s="7">
        <v>-1216701.7915704551</v>
      </c>
      <c r="Q27" s="7">
        <v>-1146133.0876593688</v>
      </c>
      <c r="R27" s="7">
        <v>-1079657.368575125</v>
      </c>
      <c r="S27" s="7">
        <v>-1017037.2411977678</v>
      </c>
      <c r="T27" s="7">
        <v>-958049.08120829717</v>
      </c>
      <c r="U27" s="7">
        <v>-902482.23449821596</v>
      </c>
      <c r="V27" s="7">
        <v>-437764.2970635012</v>
      </c>
      <c r="W27" s="7">
        <v>0</v>
      </c>
      <c r="X27" s="7">
        <v>18112007.097092148</v>
      </c>
    </row>
    <row r="28" spans="2:24" x14ac:dyDescent="0.2">
      <c r="B28" s="2" t="s">
        <v>7</v>
      </c>
      <c r="C28" s="27">
        <f t="shared" si="2"/>
        <v>6366856.6375508364</v>
      </c>
      <c r="D28" s="7">
        <v>0</v>
      </c>
      <c r="E28" s="7">
        <v>0</v>
      </c>
      <c r="F28" s="7">
        <v>0</v>
      </c>
      <c r="G28" s="7">
        <v>0</v>
      </c>
      <c r="H28" s="7">
        <v>875140.12562505214</v>
      </c>
      <c r="I28" s="7">
        <v>918304.53053775174</v>
      </c>
      <c r="J28" s="7">
        <v>884986.34237389197</v>
      </c>
      <c r="K28" s="7">
        <v>853600.60912353604</v>
      </c>
      <c r="L28" s="7">
        <v>824035.24840170075</v>
      </c>
      <c r="M28" s="7">
        <v>796184.67860173201</v>
      </c>
      <c r="N28" s="7">
        <v>730682.42614335509</v>
      </c>
      <c r="O28" s="7">
        <v>705968.83312337543</v>
      </c>
      <c r="P28" s="7">
        <v>682688.62849855493</v>
      </c>
      <c r="Q28" s="7">
        <v>660758.6757419738</v>
      </c>
      <c r="R28" s="7">
        <v>640100.66024527431</v>
      </c>
      <c r="S28" s="7">
        <v>620640.80964738352</v>
      </c>
      <c r="T28" s="7">
        <v>602309.63038417033</v>
      </c>
      <c r="U28" s="7">
        <v>585041.65951822349</v>
      </c>
      <c r="V28" s="7">
        <v>568775.23096250172</v>
      </c>
      <c r="W28" s="7">
        <v>553452.25526301167</v>
      </c>
      <c r="X28" s="7">
        <v>0</v>
      </c>
    </row>
    <row r="29" spans="2:24" x14ac:dyDescent="0.2">
      <c r="B29" s="2" t="s">
        <v>24</v>
      </c>
      <c r="C29" s="27">
        <f t="shared" si="2"/>
        <v>15853075.539600514</v>
      </c>
      <c r="D29" s="7">
        <v>0</v>
      </c>
      <c r="E29" s="7">
        <v>1679646.5968586388</v>
      </c>
      <c r="F29" s="7">
        <v>3261873.6910994765</v>
      </c>
      <c r="G29" s="7">
        <v>3072685.0170157067</v>
      </c>
      <c r="H29" s="7">
        <v>2894469.2860287968</v>
      </c>
      <c r="I29" s="7">
        <v>2726590.0674391245</v>
      </c>
      <c r="J29" s="7">
        <v>2568447.8435276574</v>
      </c>
      <c r="K29" s="7">
        <v>2419477.8686030512</v>
      </c>
      <c r="L29" s="7">
        <v>2279148.1522240737</v>
      </c>
      <c r="M29" s="7">
        <v>2146957.5593950776</v>
      </c>
      <c r="N29" s="7">
        <v>2022434.0209501637</v>
      </c>
      <c r="O29" s="7">
        <v>1905132.8477350548</v>
      </c>
      <c r="P29" s="7">
        <v>1794635.1425664208</v>
      </c>
      <c r="Q29" s="7">
        <v>1690546.3042975683</v>
      </c>
      <c r="R29" s="7">
        <v>1592494.618648309</v>
      </c>
      <c r="S29" s="7">
        <v>1500129.9307667068</v>
      </c>
      <c r="T29" s="7">
        <v>1413122.3947822379</v>
      </c>
      <c r="U29" s="7">
        <v>1331161.2958848688</v>
      </c>
      <c r="V29" s="7">
        <v>645702.3381686646</v>
      </c>
      <c r="W29" s="7">
        <v>0</v>
      </c>
      <c r="X29" s="7">
        <v>-25944523.817060184</v>
      </c>
    </row>
    <row r="30" spans="2:24" x14ac:dyDescent="0.2">
      <c r="B30" s="2" t="s">
        <v>25</v>
      </c>
      <c r="C30" s="27">
        <f t="shared" si="2"/>
        <v>68618573.138598859</v>
      </c>
      <c r="D30" s="7">
        <v>-981675.39267015655</v>
      </c>
      <c r="E30" s="7">
        <v>-981675.39267015655</v>
      </c>
      <c r="F30" s="7">
        <v>-981675.39267015655</v>
      </c>
      <c r="G30" s="7">
        <v>7657068.062827223</v>
      </c>
      <c r="H30" s="7">
        <v>7657068.062827223</v>
      </c>
      <c r="I30" s="7">
        <v>7657068.062827223</v>
      </c>
      <c r="J30" s="7">
        <v>7657068.062827223</v>
      </c>
      <c r="K30" s="7">
        <v>7657068.062827223</v>
      </c>
      <c r="L30" s="7">
        <v>7657068.062827223</v>
      </c>
      <c r="M30" s="7">
        <v>7657068.062827223</v>
      </c>
      <c r="N30" s="7">
        <v>7657068.062827223</v>
      </c>
      <c r="O30" s="7">
        <v>7657068.062827223</v>
      </c>
      <c r="P30" s="7">
        <v>7657068.062827223</v>
      </c>
      <c r="Q30" s="7">
        <v>7657068.062827223</v>
      </c>
      <c r="R30" s="7">
        <v>7657068.062827223</v>
      </c>
      <c r="S30" s="7">
        <v>7657068.062827223</v>
      </c>
      <c r="T30" s="7">
        <v>7657068.062827223</v>
      </c>
      <c r="U30" s="7">
        <v>7657068.062827223</v>
      </c>
      <c r="V30" s="7">
        <v>7657068.062827223</v>
      </c>
      <c r="W30" s="7">
        <v>7657068.062827223</v>
      </c>
      <c r="X30" s="7">
        <v>0</v>
      </c>
    </row>
    <row r="31" spans="2:24" x14ac:dyDescent="0.2">
      <c r="B31" s="2" t="s">
        <v>9</v>
      </c>
      <c r="C31" s="27">
        <f t="shared" si="2"/>
        <v>88256957.124001056</v>
      </c>
      <c r="D31" s="7">
        <v>39267015.70680628</v>
      </c>
      <c r="E31" s="7">
        <v>39267015.70680628</v>
      </c>
      <c r="F31" s="7">
        <v>0</v>
      </c>
      <c r="G31" s="7">
        <v>0</v>
      </c>
      <c r="H31" s="7">
        <v>0</v>
      </c>
      <c r="I31" s="7">
        <v>0</v>
      </c>
      <c r="J31" s="7">
        <v>0</v>
      </c>
      <c r="K31" s="7">
        <v>0</v>
      </c>
      <c r="L31" s="7">
        <v>0</v>
      </c>
      <c r="M31" s="7">
        <v>0</v>
      </c>
      <c r="N31" s="7">
        <v>0</v>
      </c>
      <c r="O31" s="7">
        <v>0</v>
      </c>
      <c r="P31" s="7">
        <v>0</v>
      </c>
      <c r="Q31" s="7">
        <v>0</v>
      </c>
      <c r="R31" s="7">
        <v>88350785.34031409</v>
      </c>
      <c r="S31" s="7">
        <v>0</v>
      </c>
      <c r="T31" s="7">
        <v>0</v>
      </c>
      <c r="U31" s="7">
        <v>0</v>
      </c>
      <c r="V31" s="7">
        <v>17787483.61947586</v>
      </c>
      <c r="W31" s="7">
        <v>0</v>
      </c>
      <c r="X31" s="7">
        <v>-107002178.45316987</v>
      </c>
    </row>
    <row r="32" spans="2:24" x14ac:dyDescent="0.2">
      <c r="B32" s="2" t="s">
        <v>10</v>
      </c>
      <c r="C32" s="27">
        <f t="shared" si="2"/>
        <v>2499252.0639321771</v>
      </c>
      <c r="D32" s="7">
        <v>0</v>
      </c>
      <c r="E32" s="7">
        <v>0</v>
      </c>
      <c r="F32" s="7">
        <v>0</v>
      </c>
      <c r="G32" s="7">
        <v>0</v>
      </c>
      <c r="H32" s="7">
        <v>0</v>
      </c>
      <c r="I32" s="7">
        <v>0</v>
      </c>
      <c r="J32" s="7">
        <v>2846858.6387434546</v>
      </c>
      <c r="K32" s="7">
        <v>0</v>
      </c>
      <c r="L32" s="7">
        <v>0</v>
      </c>
      <c r="M32" s="7">
        <v>0</v>
      </c>
      <c r="N32" s="7">
        <v>0</v>
      </c>
      <c r="O32" s="7">
        <v>2846858.6387434546</v>
      </c>
      <c r="P32" s="7">
        <v>0</v>
      </c>
      <c r="Q32" s="7">
        <v>0</v>
      </c>
      <c r="R32" s="7">
        <v>0</v>
      </c>
      <c r="S32" s="7">
        <v>0</v>
      </c>
      <c r="T32" s="7">
        <v>2846858.6387434546</v>
      </c>
      <c r="U32" s="7">
        <v>0</v>
      </c>
      <c r="V32" s="7">
        <v>0</v>
      </c>
      <c r="W32" s="7">
        <v>0</v>
      </c>
      <c r="X32" s="7">
        <v>-6824835.2187733715</v>
      </c>
    </row>
    <row r="33" spans="2:24" x14ac:dyDescent="0.2">
      <c r="B33" s="8" t="s">
        <v>11</v>
      </c>
      <c r="C33" s="27">
        <f t="shared" si="2"/>
        <v>31127481.883184254</v>
      </c>
      <c r="D33" s="7">
        <v>379941.75392670138</v>
      </c>
      <c r="E33" s="7">
        <v>2519077.0429357062</v>
      </c>
      <c r="F33" s="7">
        <v>-51616.391861775293</v>
      </c>
      <c r="G33" s="7">
        <v>3604896.0046086004</v>
      </c>
      <c r="H33" s="7">
        <v>2072480.0784309255</v>
      </c>
      <c r="I33" s="7">
        <v>1393346.3425549101</v>
      </c>
      <c r="J33" s="7">
        <v>1824634.7133166853</v>
      </c>
      <c r="K33" s="7">
        <v>1220183.4724759026</v>
      </c>
      <c r="L33" s="7">
        <v>3526040.1845870554</v>
      </c>
      <c r="M33" s="7">
        <v>2389571.8139848011</v>
      </c>
      <c r="N33" s="7">
        <v>1308480.2240095919</v>
      </c>
      <c r="O33" s="7">
        <v>16108874.153825801</v>
      </c>
      <c r="P33" s="7">
        <v>15653295.187163351</v>
      </c>
      <c r="Q33" s="7">
        <v>-25445354.515303105</v>
      </c>
      <c r="R33" s="7">
        <v>-13979420.675577627</v>
      </c>
      <c r="S33" s="7">
        <v>24716238.227669653</v>
      </c>
      <c r="T33" s="7">
        <v>-2359916.5967457714</v>
      </c>
      <c r="U33" s="7">
        <v>19575654.776059035</v>
      </c>
      <c r="V33" s="7">
        <v>61507.202287038243</v>
      </c>
      <c r="W33" s="7">
        <v>4310225.7137344293</v>
      </c>
      <c r="X33" s="7">
        <v>0</v>
      </c>
    </row>
    <row r="34" spans="2:24" x14ac:dyDescent="0.2">
      <c r="B34" s="28" t="s">
        <v>12</v>
      </c>
      <c r="C34" s="29">
        <f t="shared" si="2"/>
        <v>19651402.72255256</v>
      </c>
      <c r="D34" s="30">
        <v>0</v>
      </c>
      <c r="E34" s="30">
        <v>0</v>
      </c>
      <c r="F34" s="30">
        <v>0</v>
      </c>
      <c r="G34" s="30">
        <v>1912219.5317242478</v>
      </c>
      <c r="H34" s="30">
        <v>1949974.1298897823</v>
      </c>
      <c r="I34" s="30">
        <v>1985538.9613617163</v>
      </c>
      <c r="J34" s="30">
        <v>2019041.0326082774</v>
      </c>
      <c r="K34" s="30">
        <v>2050599.9837225385</v>
      </c>
      <c r="L34" s="30">
        <v>2080328.515672172</v>
      </c>
      <c r="M34" s="30">
        <v>2108332.7927687266</v>
      </c>
      <c r="N34" s="30">
        <v>2134712.8217936819</v>
      </c>
      <c r="O34" s="30">
        <v>2159562.8091351893</v>
      </c>
      <c r="P34" s="30">
        <v>2182971.4972108891</v>
      </c>
      <c r="Q34" s="30">
        <v>2205022.4813781981</v>
      </c>
      <c r="R34" s="30">
        <v>2225794.5084638041</v>
      </c>
      <c r="S34" s="30">
        <v>2245361.757978444</v>
      </c>
      <c r="T34" s="30">
        <v>2263794.1070212354</v>
      </c>
      <c r="U34" s="30">
        <v>2281157.3798195445</v>
      </c>
      <c r="V34" s="30">
        <v>2297513.582795552</v>
      </c>
      <c r="W34" s="30">
        <v>2312921.125998951</v>
      </c>
      <c r="X34" s="30">
        <v>0</v>
      </c>
    </row>
    <row r="35" spans="2:24" ht="15.75" x14ac:dyDescent="0.25">
      <c r="B35" s="31" t="s">
        <v>26</v>
      </c>
      <c r="C35" s="32">
        <f>SUM(C26:C34)</f>
        <v>50167346.431438699</v>
      </c>
      <c r="D35" s="33">
        <f t="shared" ref="D35:X35" si="3">SUM(D26:D34)</f>
        <v>-33324246.727748677</v>
      </c>
      <c r="E35" s="33">
        <f t="shared" si="3"/>
        <v>-29505464.841881037</v>
      </c>
      <c r="F35" s="33">
        <f t="shared" si="3"/>
        <v>-90467151.077725634</v>
      </c>
      <c r="G35" s="33">
        <f t="shared" si="3"/>
        <v>14163692.333453264</v>
      </c>
      <c r="H35" s="33">
        <f t="shared" si="3"/>
        <v>13486779.624477174</v>
      </c>
      <c r="I35" s="33">
        <f t="shared" si="3"/>
        <v>12832312.325778944</v>
      </c>
      <c r="J35" s="33">
        <f t="shared" si="3"/>
        <v>16059716.061514033</v>
      </c>
      <c r="K35" s="33">
        <f t="shared" si="3"/>
        <v>12560606.018038318</v>
      </c>
      <c r="L35" s="33">
        <f t="shared" si="3"/>
        <v>14821434.975763699</v>
      </c>
      <c r="M35" s="33">
        <f t="shared" si="3"/>
        <v>13642550.460530048</v>
      </c>
      <c r="N35" s="33">
        <f t="shared" si="3"/>
        <v>12482235.84660526</v>
      </c>
      <c r="O35" s="33">
        <f t="shared" si="3"/>
        <v>30091849.855400234</v>
      </c>
      <c r="P35" s="33">
        <f t="shared" si="3"/>
        <v>26753956.726695985</v>
      </c>
      <c r="Q35" s="33">
        <f t="shared" si="3"/>
        <v>-14378092.078717511</v>
      </c>
      <c r="R35" s="33">
        <f t="shared" si="3"/>
        <v>85407165.146345943</v>
      </c>
      <c r="S35" s="33">
        <f t="shared" si="3"/>
        <v>35722401.547691643</v>
      </c>
      <c r="T35" s="33">
        <f t="shared" si="3"/>
        <v>11465187.15580425</v>
      </c>
      <c r="U35" s="33">
        <f t="shared" si="3"/>
        <v>30527600.939610679</v>
      </c>
      <c r="V35" s="33">
        <f t="shared" si="3"/>
        <v>28580285.739453338</v>
      </c>
      <c r="W35" s="33">
        <f t="shared" si="3"/>
        <v>14833667.157823615</v>
      </c>
      <c r="X35" s="33">
        <f t="shared" si="3"/>
        <v>31446771.029180683</v>
      </c>
    </row>
    <row r="39" spans="2:24" ht="26.25" x14ac:dyDescent="0.4">
      <c r="B39" s="9" t="s">
        <v>14</v>
      </c>
      <c r="L39" s="1"/>
      <c r="M39" s="1"/>
    </row>
    <row r="40" spans="2:24" ht="18" x14ac:dyDescent="0.25">
      <c r="B40" s="11" t="s">
        <v>18</v>
      </c>
      <c r="L40" s="1"/>
      <c r="M40" s="1"/>
    </row>
    <row r="41" spans="2:24" x14ac:dyDescent="0.2">
      <c r="L41" s="1"/>
      <c r="M41" s="1"/>
    </row>
    <row r="42" spans="2:24" ht="15.75" x14ac:dyDescent="0.25">
      <c r="B42" s="13" t="s">
        <v>19</v>
      </c>
      <c r="L42" s="1"/>
      <c r="M42" s="1"/>
    </row>
    <row r="43" spans="2:24" ht="32.25" customHeight="1" x14ac:dyDescent="0.2">
      <c r="B43" s="34" t="s">
        <v>22</v>
      </c>
      <c r="C43" s="34"/>
      <c r="D43" s="34"/>
      <c r="E43" s="34"/>
      <c r="F43" s="34"/>
      <c r="L43" s="1"/>
      <c r="M43" s="1"/>
    </row>
    <row r="44" spans="2:24" x14ac:dyDescent="0.2">
      <c r="L44" s="1"/>
      <c r="M44" s="1"/>
    </row>
    <row r="45" spans="2:24" ht="20.25" x14ac:dyDescent="0.3">
      <c r="B45" s="5" t="s">
        <v>16</v>
      </c>
      <c r="C45" s="5"/>
      <c r="D45" s="5"/>
      <c r="E45" s="5"/>
      <c r="F45" s="5"/>
      <c r="G45" s="5"/>
      <c r="H45" s="5"/>
      <c r="I45" s="5"/>
      <c r="J45" s="5"/>
      <c r="K45" s="5"/>
      <c r="L45" s="5"/>
      <c r="M45" s="5"/>
    </row>
    <row r="46" spans="2:24" x14ac:dyDescent="0.2">
      <c r="C46" s="6"/>
      <c r="D46" s="1"/>
      <c r="E46" s="1"/>
      <c r="F46" s="1"/>
      <c r="G46" s="1"/>
      <c r="H46" s="1"/>
      <c r="I46" s="1"/>
      <c r="J46" s="1"/>
      <c r="K46" s="1"/>
      <c r="L46" s="1"/>
      <c r="M46" s="1"/>
    </row>
    <row r="47" spans="2:24" ht="15.75" x14ac:dyDescent="0.25">
      <c r="B47" s="3" t="s">
        <v>15</v>
      </c>
      <c r="C47" s="26" t="s">
        <v>23</v>
      </c>
      <c r="D47" s="4">
        <v>2019</v>
      </c>
      <c r="E47" s="4">
        <v>2020</v>
      </c>
      <c r="F47" s="4">
        <v>2021</v>
      </c>
      <c r="G47" s="4">
        <v>2022</v>
      </c>
      <c r="H47" s="4">
        <v>2023</v>
      </c>
      <c r="I47" s="4">
        <v>2024</v>
      </c>
      <c r="J47" s="4">
        <v>2025</v>
      </c>
      <c r="K47" s="4">
        <v>2026</v>
      </c>
      <c r="L47" s="4">
        <v>2027</v>
      </c>
      <c r="M47" s="4">
        <v>2028</v>
      </c>
      <c r="N47" s="4">
        <v>2029</v>
      </c>
      <c r="O47" s="4">
        <v>2030</v>
      </c>
      <c r="P47" s="4">
        <v>2031</v>
      </c>
      <c r="Q47" s="4">
        <v>2032</v>
      </c>
      <c r="R47" s="4">
        <v>2033</v>
      </c>
      <c r="S47" s="4">
        <v>2034</v>
      </c>
      <c r="T47" s="4">
        <v>2035</v>
      </c>
      <c r="U47" s="4">
        <v>2036</v>
      </c>
      <c r="V47" s="4">
        <v>2037</v>
      </c>
      <c r="W47" s="4">
        <v>2038</v>
      </c>
      <c r="X47" s="4" t="s">
        <v>5</v>
      </c>
    </row>
    <row r="48" spans="2:24" x14ac:dyDescent="0.2">
      <c r="B48" s="2" t="s">
        <v>8</v>
      </c>
      <c r="C48" s="27">
        <f>D48 + NPV(0.06,E48:X48)</f>
        <v>-173709086.54513407</v>
      </c>
      <c r="D48" s="7">
        <v>-71989528.795811519</v>
      </c>
      <c r="E48" s="7">
        <v>-71989528.795811519</v>
      </c>
      <c r="F48" s="7">
        <v>-91623036.649214655</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153106301.421092</v>
      </c>
    </row>
    <row r="49" spans="2:24" x14ac:dyDescent="0.2">
      <c r="B49" s="2" t="s">
        <v>6</v>
      </c>
      <c r="C49" s="27">
        <f t="shared" ref="C49:C56" si="4">D49 + NPV(0.06,E49:X49)</f>
        <v>-21429715.931124564</v>
      </c>
      <c r="D49" s="7">
        <v>0</v>
      </c>
      <c r="E49" s="7">
        <v>0</v>
      </c>
      <c r="F49" s="7">
        <v>0</v>
      </c>
      <c r="G49" s="7">
        <v>0</v>
      </c>
      <c r="H49" s="7">
        <v>-19633507.853403144</v>
      </c>
      <c r="I49" s="7">
        <v>-19633507.853403144</v>
      </c>
      <c r="J49" s="7">
        <v>0</v>
      </c>
      <c r="K49" s="7">
        <v>0</v>
      </c>
      <c r="L49" s="7">
        <v>0</v>
      </c>
      <c r="M49" s="7">
        <v>0</v>
      </c>
      <c r="N49" s="7">
        <v>0</v>
      </c>
      <c r="O49" s="7">
        <v>0</v>
      </c>
      <c r="P49" s="7">
        <v>0</v>
      </c>
      <c r="Q49" s="7">
        <v>0</v>
      </c>
      <c r="R49" s="7">
        <v>0</v>
      </c>
      <c r="S49" s="7">
        <v>0</v>
      </c>
      <c r="T49" s="7">
        <v>0</v>
      </c>
      <c r="U49" s="7">
        <v>0</v>
      </c>
      <c r="V49" s="7">
        <v>0</v>
      </c>
      <c r="W49" s="7">
        <v>0</v>
      </c>
      <c r="X49" s="7">
        <v>28200856.734888151</v>
      </c>
    </row>
    <row r="50" spans="2:24" x14ac:dyDescent="0.2">
      <c r="B50" s="2" t="s">
        <v>7</v>
      </c>
      <c r="C50" s="27">
        <f t="shared" si="4"/>
        <v>3742243.9207580667</v>
      </c>
      <c r="D50" s="7">
        <v>0</v>
      </c>
      <c r="E50" s="7">
        <v>0</v>
      </c>
      <c r="F50" s="7">
        <v>0</v>
      </c>
      <c r="G50" s="7">
        <v>0</v>
      </c>
      <c r="H50" s="7">
        <v>952546.7081151834</v>
      </c>
      <c r="I50" s="7">
        <v>1031080.7395287959</v>
      </c>
      <c r="J50" s="7">
        <v>343853.0104712043</v>
      </c>
      <c r="K50" s="7">
        <v>343853.0104712043</v>
      </c>
      <c r="L50" s="7">
        <v>343853.0104712043</v>
      </c>
      <c r="M50" s="7">
        <v>343853.0104712043</v>
      </c>
      <c r="N50" s="7">
        <v>304585.99476439803</v>
      </c>
      <c r="O50" s="7">
        <v>304585.99476439803</v>
      </c>
      <c r="P50" s="7">
        <v>304585.99476439803</v>
      </c>
      <c r="Q50" s="7">
        <v>304585.99476439803</v>
      </c>
      <c r="R50" s="7">
        <v>304585.99476439803</v>
      </c>
      <c r="S50" s="7">
        <v>304585.99476439803</v>
      </c>
      <c r="T50" s="7">
        <v>304585.99476439803</v>
      </c>
      <c r="U50" s="7">
        <v>304585.99476439803</v>
      </c>
      <c r="V50" s="7">
        <v>304585.99476439803</v>
      </c>
      <c r="W50" s="7">
        <v>304585.99476439803</v>
      </c>
      <c r="X50" s="7">
        <v>0</v>
      </c>
    </row>
    <row r="51" spans="2:24" x14ac:dyDescent="0.2">
      <c r="B51" s="2" t="s">
        <v>24</v>
      </c>
      <c r="C51" s="27">
        <f t="shared" si="4"/>
        <v>33517378.122275278</v>
      </c>
      <c r="D51" s="7">
        <v>0</v>
      </c>
      <c r="E51" s="7">
        <v>0</v>
      </c>
      <c r="F51" s="7">
        <v>0</v>
      </c>
      <c r="G51" s="7">
        <v>0</v>
      </c>
      <c r="H51" s="7">
        <v>28959424.083769634</v>
      </c>
      <c r="I51" s="7">
        <v>28959424.083769634</v>
      </c>
      <c r="J51" s="7">
        <v>0</v>
      </c>
      <c r="K51" s="7">
        <v>0</v>
      </c>
      <c r="L51" s="7">
        <v>0</v>
      </c>
      <c r="M51" s="7">
        <v>0</v>
      </c>
      <c r="N51" s="7">
        <v>0</v>
      </c>
      <c r="O51" s="7">
        <v>0</v>
      </c>
      <c r="P51" s="7">
        <v>0</v>
      </c>
      <c r="Q51" s="7">
        <v>0</v>
      </c>
      <c r="R51" s="7">
        <v>0</v>
      </c>
      <c r="S51" s="7">
        <v>0</v>
      </c>
      <c r="T51" s="7">
        <v>0</v>
      </c>
      <c r="U51" s="7">
        <v>0</v>
      </c>
      <c r="V51" s="7">
        <v>0</v>
      </c>
      <c r="W51" s="7">
        <v>0</v>
      </c>
      <c r="X51" s="7">
        <v>-35475294.502617806</v>
      </c>
    </row>
    <row r="52" spans="2:24" x14ac:dyDescent="0.2">
      <c r="B52" s="2" t="s">
        <v>25</v>
      </c>
      <c r="C52" s="27">
        <f t="shared" si="4"/>
        <v>68618573.138598874</v>
      </c>
      <c r="D52" s="7">
        <v>-981675.39267015713</v>
      </c>
      <c r="E52" s="7">
        <v>-981675.39267015713</v>
      </c>
      <c r="F52" s="7">
        <v>-981675.39267015713</v>
      </c>
      <c r="G52" s="7">
        <v>7657068.0628272258</v>
      </c>
      <c r="H52" s="7">
        <v>7657068.0628272258</v>
      </c>
      <c r="I52" s="7">
        <v>7657068.0628272258</v>
      </c>
      <c r="J52" s="7">
        <v>7657068.0628272258</v>
      </c>
      <c r="K52" s="7">
        <v>7657068.0628272258</v>
      </c>
      <c r="L52" s="7">
        <v>7657068.0628272258</v>
      </c>
      <c r="M52" s="7">
        <v>7657068.0628272258</v>
      </c>
      <c r="N52" s="7">
        <v>7657068.0628272258</v>
      </c>
      <c r="O52" s="7">
        <v>7657068.0628272258</v>
      </c>
      <c r="P52" s="7">
        <v>7657068.0628272258</v>
      </c>
      <c r="Q52" s="7">
        <v>7657068.0628272258</v>
      </c>
      <c r="R52" s="7">
        <v>7657068.0628272258</v>
      </c>
      <c r="S52" s="7">
        <v>7657068.0628272258</v>
      </c>
      <c r="T52" s="7">
        <v>7657068.0628272258</v>
      </c>
      <c r="U52" s="7">
        <v>7657068.0628272258</v>
      </c>
      <c r="V52" s="7">
        <v>7657068.0628272258</v>
      </c>
      <c r="W52" s="7">
        <v>7657068.0628272258</v>
      </c>
      <c r="X52" s="7">
        <v>0</v>
      </c>
    </row>
    <row r="53" spans="2:24" x14ac:dyDescent="0.2">
      <c r="B53" s="2" t="s">
        <v>9</v>
      </c>
      <c r="C53" s="27">
        <f t="shared" si="4"/>
        <v>88673269.442007244</v>
      </c>
      <c r="D53" s="7">
        <v>39267015.706806287</v>
      </c>
      <c r="E53" s="7">
        <v>39267015.706806287</v>
      </c>
      <c r="F53" s="7">
        <v>0</v>
      </c>
      <c r="G53" s="7">
        <v>0</v>
      </c>
      <c r="H53" s="7">
        <v>0</v>
      </c>
      <c r="I53" s="7">
        <v>0</v>
      </c>
      <c r="J53" s="7">
        <v>0</v>
      </c>
      <c r="K53" s="7">
        <v>0</v>
      </c>
      <c r="L53" s="7">
        <v>0</v>
      </c>
      <c r="M53" s="7">
        <v>0</v>
      </c>
      <c r="N53" s="7">
        <v>0</v>
      </c>
      <c r="O53" s="7">
        <v>0</v>
      </c>
      <c r="P53" s="7">
        <v>0</v>
      </c>
      <c r="Q53" s="7">
        <v>0</v>
      </c>
      <c r="R53" s="7">
        <v>88350785.340314135</v>
      </c>
      <c r="S53" s="7">
        <v>0</v>
      </c>
      <c r="T53" s="7">
        <v>0</v>
      </c>
      <c r="U53" s="7">
        <v>0</v>
      </c>
      <c r="V53" s="7">
        <v>24541884.816753928</v>
      </c>
      <c r="W53" s="7">
        <v>0</v>
      </c>
      <c r="X53" s="7">
        <v>-113256253.6358348</v>
      </c>
    </row>
    <row r="54" spans="2:24" x14ac:dyDescent="0.2">
      <c r="B54" s="2" t="s">
        <v>10</v>
      </c>
      <c r="C54" s="27">
        <f t="shared" si="4"/>
        <v>2499252.0639321771</v>
      </c>
      <c r="D54" s="7">
        <v>0</v>
      </c>
      <c r="E54" s="7">
        <v>0</v>
      </c>
      <c r="F54" s="7">
        <v>0</v>
      </c>
      <c r="G54" s="7">
        <v>0</v>
      </c>
      <c r="H54" s="7">
        <v>0</v>
      </c>
      <c r="I54" s="7">
        <v>0</v>
      </c>
      <c r="J54" s="7">
        <v>2846858.6387434555</v>
      </c>
      <c r="K54" s="7">
        <v>0</v>
      </c>
      <c r="L54" s="7">
        <v>0</v>
      </c>
      <c r="M54" s="7">
        <v>0</v>
      </c>
      <c r="N54" s="7">
        <v>0</v>
      </c>
      <c r="O54" s="7">
        <v>2846858.6387434555</v>
      </c>
      <c r="P54" s="7">
        <v>0</v>
      </c>
      <c r="Q54" s="7">
        <v>0</v>
      </c>
      <c r="R54" s="7">
        <v>0</v>
      </c>
      <c r="S54" s="7">
        <v>0</v>
      </c>
      <c r="T54" s="7">
        <v>2846858.6387434555</v>
      </c>
      <c r="U54" s="7">
        <v>0</v>
      </c>
      <c r="V54" s="7">
        <v>0</v>
      </c>
      <c r="W54" s="7">
        <v>0</v>
      </c>
      <c r="X54" s="7">
        <v>-6824835.2187733743</v>
      </c>
    </row>
    <row r="55" spans="2:24" x14ac:dyDescent="0.2">
      <c r="B55" s="8" t="s">
        <v>11</v>
      </c>
      <c r="C55" s="27">
        <f t="shared" si="4"/>
        <v>60091984.78150899</v>
      </c>
      <c r="D55" s="7">
        <v>379941.75392670161</v>
      </c>
      <c r="E55" s="7">
        <v>759883.50785340322</v>
      </c>
      <c r="F55" s="7">
        <v>0</v>
      </c>
      <c r="G55" s="7">
        <v>932907.96088563837</v>
      </c>
      <c r="H55" s="7">
        <v>952361.81344068493</v>
      </c>
      <c r="I55" s="7">
        <v>1006439.0394397432</v>
      </c>
      <c r="J55" s="7">
        <v>1909391.4475877872</v>
      </c>
      <c r="K55" s="7">
        <v>2030886.5479661534</v>
      </c>
      <c r="L55" s="7">
        <v>2103340.4305808209</v>
      </c>
      <c r="M55" s="7">
        <v>15705654.08258694</v>
      </c>
      <c r="N55" s="7">
        <v>-444005.76493877394</v>
      </c>
      <c r="O55" s="7">
        <v>1606758.2364154113</v>
      </c>
      <c r="P55" s="7">
        <v>93962789.588259786</v>
      </c>
      <c r="Q55" s="7">
        <v>-97249472.783293724</v>
      </c>
      <c r="R55" s="7">
        <v>25441044.559245646</v>
      </c>
      <c r="S55" s="7">
        <v>26111307.871062718</v>
      </c>
      <c r="T55" s="7">
        <v>90330593.561953902</v>
      </c>
      <c r="U55" s="7">
        <v>-42564168.700582385</v>
      </c>
      <c r="V55" s="7">
        <v>-281232.82025793463</v>
      </c>
      <c r="W55" s="7">
        <v>-328949.26702773385</v>
      </c>
      <c r="X55" s="7">
        <v>0</v>
      </c>
    </row>
    <row r="56" spans="2:24" x14ac:dyDescent="0.2">
      <c r="B56" s="28" t="s">
        <v>12</v>
      </c>
      <c r="C56" s="29">
        <f t="shared" si="4"/>
        <v>22256849.415275618</v>
      </c>
      <c r="D56" s="30">
        <v>0</v>
      </c>
      <c r="E56" s="30">
        <v>0</v>
      </c>
      <c r="F56" s="30">
        <v>0</v>
      </c>
      <c r="G56" s="30">
        <v>1872140.3404657193</v>
      </c>
      <c r="H56" s="30">
        <v>1872140.3404657193</v>
      </c>
      <c r="I56" s="30">
        <v>1872140.3404657193</v>
      </c>
      <c r="J56" s="30">
        <v>2563160.8794058794</v>
      </c>
      <c r="K56" s="30">
        <v>2563160.8794058794</v>
      </c>
      <c r="L56" s="30">
        <v>2563160.8794058794</v>
      </c>
      <c r="M56" s="30">
        <v>2563160.8794058794</v>
      </c>
      <c r="N56" s="30">
        <v>2563160.8794058794</v>
      </c>
      <c r="O56" s="30">
        <v>2563160.8794058794</v>
      </c>
      <c r="P56" s="30">
        <v>2563160.8794058794</v>
      </c>
      <c r="Q56" s="30">
        <v>2563160.8794058794</v>
      </c>
      <c r="R56" s="30">
        <v>2563160.8794058794</v>
      </c>
      <c r="S56" s="30">
        <v>2563160.8794058794</v>
      </c>
      <c r="T56" s="30">
        <v>2563160.8794058794</v>
      </c>
      <c r="U56" s="30">
        <v>2563160.8794058794</v>
      </c>
      <c r="V56" s="30">
        <v>2563160.8794058794</v>
      </c>
      <c r="W56" s="30">
        <v>2563160.8794058794</v>
      </c>
      <c r="X56" s="30">
        <v>0</v>
      </c>
    </row>
    <row r="57" spans="2:24" ht="15.75" x14ac:dyDescent="0.25">
      <c r="B57" s="31" t="s">
        <v>26</v>
      </c>
      <c r="C57" s="32">
        <f>SUM(C48:C56)</f>
        <v>84260748.408097625</v>
      </c>
      <c r="D57" s="33">
        <f t="shared" ref="D57:X57" si="5">SUM(D48:D56)</f>
        <v>-33324246.727748685</v>
      </c>
      <c r="E57" s="33">
        <f t="shared" si="5"/>
        <v>-32944304.973821983</v>
      </c>
      <c r="F57" s="33">
        <f t="shared" si="5"/>
        <v>-92604712.04188481</v>
      </c>
      <c r="G57" s="33">
        <f t="shared" si="5"/>
        <v>10462116.364178583</v>
      </c>
      <c r="H57" s="33">
        <f t="shared" si="5"/>
        <v>20760033.155215304</v>
      </c>
      <c r="I57" s="33">
        <f t="shared" si="5"/>
        <v>20892644.412627976</v>
      </c>
      <c r="J57" s="33">
        <f t="shared" si="5"/>
        <v>15320332.039035551</v>
      </c>
      <c r="K57" s="33">
        <f t="shared" si="5"/>
        <v>12594968.500670463</v>
      </c>
      <c r="L57" s="33">
        <f t="shared" si="5"/>
        <v>12667422.383285131</v>
      </c>
      <c r="M57" s="33">
        <f t="shared" si="5"/>
        <v>26269736.035291247</v>
      </c>
      <c r="N57" s="33">
        <f t="shared" si="5"/>
        <v>10080809.172058729</v>
      </c>
      <c r="O57" s="33">
        <f t="shared" si="5"/>
        <v>14978431.812156368</v>
      </c>
      <c r="P57" s="33">
        <f t="shared" si="5"/>
        <v>104487604.52525729</v>
      </c>
      <c r="Q57" s="33">
        <f t="shared" si="5"/>
        <v>-86724657.846296221</v>
      </c>
      <c r="R57" s="33">
        <f t="shared" si="5"/>
        <v>124316644.83655728</v>
      </c>
      <c r="S57" s="33">
        <f t="shared" si="5"/>
        <v>36636122.808060221</v>
      </c>
      <c r="T57" s="33">
        <f t="shared" si="5"/>
        <v>103702267.13769487</v>
      </c>
      <c r="U57" s="33">
        <f t="shared" si="5"/>
        <v>-32039353.763584882</v>
      </c>
      <c r="V57" s="33">
        <f t="shared" si="5"/>
        <v>34785466.933493495</v>
      </c>
      <c r="W57" s="33">
        <f t="shared" si="5"/>
        <v>10195865.669969769</v>
      </c>
      <c r="X57" s="33">
        <f t="shared" si="5"/>
        <v>25750774.798754193</v>
      </c>
    </row>
    <row r="59" spans="2:24" ht="20.25" x14ac:dyDescent="0.3">
      <c r="B59" s="5" t="s">
        <v>17</v>
      </c>
      <c r="C59" s="5"/>
      <c r="D59" s="5"/>
      <c r="E59" s="5"/>
      <c r="F59" s="5"/>
      <c r="G59" s="5"/>
      <c r="H59" s="5"/>
      <c r="I59" s="5"/>
      <c r="J59" s="5"/>
      <c r="K59" s="5"/>
      <c r="L59" s="5"/>
      <c r="M59" s="5"/>
    </row>
    <row r="60" spans="2:24" x14ac:dyDescent="0.2">
      <c r="C60" s="6"/>
      <c r="D60" s="1"/>
      <c r="E60" s="1"/>
      <c r="F60" s="1"/>
      <c r="G60" s="1"/>
      <c r="H60" s="1"/>
      <c r="I60" s="1"/>
      <c r="J60" s="1"/>
      <c r="K60" s="1"/>
      <c r="L60" s="1"/>
      <c r="M60" s="1"/>
    </row>
    <row r="61" spans="2:24" ht="15.75" x14ac:dyDescent="0.25">
      <c r="B61" s="3" t="s">
        <v>15</v>
      </c>
      <c r="C61" s="26" t="s">
        <v>23</v>
      </c>
      <c r="D61" s="4">
        <v>2019</v>
      </c>
      <c r="E61" s="4">
        <v>2020</v>
      </c>
      <c r="F61" s="4">
        <v>2021</v>
      </c>
      <c r="G61" s="4">
        <v>2022</v>
      </c>
      <c r="H61" s="4">
        <v>2023</v>
      </c>
      <c r="I61" s="4">
        <v>2024</v>
      </c>
      <c r="J61" s="4">
        <v>2025</v>
      </c>
      <c r="K61" s="4">
        <v>2026</v>
      </c>
      <c r="L61" s="4">
        <v>2027</v>
      </c>
      <c r="M61" s="4">
        <v>2028</v>
      </c>
      <c r="N61" s="4">
        <v>2029</v>
      </c>
      <c r="O61" s="4">
        <v>2030</v>
      </c>
      <c r="P61" s="4">
        <v>2031</v>
      </c>
      <c r="Q61" s="4">
        <v>2032</v>
      </c>
      <c r="R61" s="4">
        <v>2033</v>
      </c>
      <c r="S61" s="4">
        <v>2034</v>
      </c>
      <c r="T61" s="4">
        <v>2035</v>
      </c>
      <c r="U61" s="4">
        <v>2036</v>
      </c>
      <c r="V61" s="4">
        <v>2037</v>
      </c>
      <c r="W61" s="4">
        <v>2038</v>
      </c>
      <c r="X61" s="4" t="s">
        <v>5</v>
      </c>
    </row>
    <row r="62" spans="2:24" x14ac:dyDescent="0.2">
      <c r="B62" s="2" t="s">
        <v>8</v>
      </c>
      <c r="C62" s="27">
        <f>D62 + NPV(0.06,E62:X62)</f>
        <v>-173709086.54513407</v>
      </c>
      <c r="D62" s="7">
        <v>-71989528.795811519</v>
      </c>
      <c r="E62" s="7">
        <v>-71989528.795811519</v>
      </c>
      <c r="F62" s="7">
        <v>-91623036.649214655</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153106301.421092</v>
      </c>
    </row>
    <row r="63" spans="2:24" x14ac:dyDescent="0.2">
      <c r="B63" s="2" t="s">
        <v>6</v>
      </c>
      <c r="C63" s="27">
        <f t="shared" ref="C63:C70" si="6">D63 + NPV(0.06,E63:X63)</f>
        <v>-21429715.931124564</v>
      </c>
      <c r="D63" s="7">
        <v>0</v>
      </c>
      <c r="E63" s="7">
        <v>0</v>
      </c>
      <c r="F63" s="7">
        <v>0</v>
      </c>
      <c r="G63" s="7">
        <v>0</v>
      </c>
      <c r="H63" s="7">
        <v>-19633507.853403144</v>
      </c>
      <c r="I63" s="7">
        <v>-19633507.853403144</v>
      </c>
      <c r="J63" s="7">
        <v>0</v>
      </c>
      <c r="K63" s="7">
        <v>0</v>
      </c>
      <c r="L63" s="7">
        <v>0</v>
      </c>
      <c r="M63" s="7">
        <v>0</v>
      </c>
      <c r="N63" s="7">
        <v>0</v>
      </c>
      <c r="O63" s="7">
        <v>0</v>
      </c>
      <c r="P63" s="7">
        <v>0</v>
      </c>
      <c r="Q63" s="7">
        <v>0</v>
      </c>
      <c r="R63" s="7">
        <v>0</v>
      </c>
      <c r="S63" s="7">
        <v>0</v>
      </c>
      <c r="T63" s="7">
        <v>0</v>
      </c>
      <c r="U63" s="7">
        <v>0</v>
      </c>
      <c r="V63" s="7">
        <v>0</v>
      </c>
      <c r="W63" s="7">
        <v>0</v>
      </c>
      <c r="X63" s="7">
        <v>28200856.734888151</v>
      </c>
    </row>
    <row r="64" spans="2:24" x14ac:dyDescent="0.2">
      <c r="B64" s="2" t="s">
        <v>7</v>
      </c>
      <c r="C64" s="27">
        <f t="shared" si="6"/>
        <v>3742243.9207580667</v>
      </c>
      <c r="D64" s="7">
        <v>0</v>
      </c>
      <c r="E64" s="7">
        <v>0</v>
      </c>
      <c r="F64" s="7">
        <v>0</v>
      </c>
      <c r="G64" s="7">
        <v>0</v>
      </c>
      <c r="H64" s="7">
        <v>952546.7081151834</v>
      </c>
      <c r="I64" s="7">
        <v>1031080.7395287959</v>
      </c>
      <c r="J64" s="7">
        <v>343853.0104712043</v>
      </c>
      <c r="K64" s="7">
        <v>343853.0104712043</v>
      </c>
      <c r="L64" s="7">
        <v>343853.0104712043</v>
      </c>
      <c r="M64" s="7">
        <v>343853.0104712043</v>
      </c>
      <c r="N64" s="7">
        <v>304585.99476439803</v>
      </c>
      <c r="O64" s="7">
        <v>304585.99476439803</v>
      </c>
      <c r="P64" s="7">
        <v>304585.99476439803</v>
      </c>
      <c r="Q64" s="7">
        <v>304585.99476439803</v>
      </c>
      <c r="R64" s="7">
        <v>304585.99476439803</v>
      </c>
      <c r="S64" s="7">
        <v>304585.99476439803</v>
      </c>
      <c r="T64" s="7">
        <v>304585.99476439803</v>
      </c>
      <c r="U64" s="7">
        <v>304585.99476439803</v>
      </c>
      <c r="V64" s="7">
        <v>304585.99476439803</v>
      </c>
      <c r="W64" s="7">
        <v>304585.99476439803</v>
      </c>
      <c r="X64" s="7">
        <v>0</v>
      </c>
    </row>
    <row r="65" spans="2:24" x14ac:dyDescent="0.2">
      <c r="B65" s="2" t="s">
        <v>24</v>
      </c>
      <c r="C65" s="27">
        <f t="shared" si="6"/>
        <v>33517378.122275278</v>
      </c>
      <c r="D65" s="7">
        <v>0</v>
      </c>
      <c r="E65" s="7">
        <v>0</v>
      </c>
      <c r="F65" s="7">
        <v>0</v>
      </c>
      <c r="G65" s="7">
        <v>0</v>
      </c>
      <c r="H65" s="7">
        <v>28959424.083769634</v>
      </c>
      <c r="I65" s="7">
        <v>28959424.083769634</v>
      </c>
      <c r="J65" s="7">
        <v>0</v>
      </c>
      <c r="K65" s="7">
        <v>0</v>
      </c>
      <c r="L65" s="7">
        <v>0</v>
      </c>
      <c r="M65" s="7">
        <v>0</v>
      </c>
      <c r="N65" s="7">
        <v>0</v>
      </c>
      <c r="O65" s="7">
        <v>0</v>
      </c>
      <c r="P65" s="7">
        <v>0</v>
      </c>
      <c r="Q65" s="7">
        <v>0</v>
      </c>
      <c r="R65" s="7">
        <v>0</v>
      </c>
      <c r="S65" s="7">
        <v>0</v>
      </c>
      <c r="T65" s="7">
        <v>0</v>
      </c>
      <c r="U65" s="7">
        <v>0</v>
      </c>
      <c r="V65" s="7">
        <v>0</v>
      </c>
      <c r="W65" s="7">
        <v>0</v>
      </c>
      <c r="X65" s="7">
        <v>-35475294.502617806</v>
      </c>
    </row>
    <row r="66" spans="2:24" x14ac:dyDescent="0.2">
      <c r="B66" s="2" t="s">
        <v>25</v>
      </c>
      <c r="C66" s="27">
        <f t="shared" si="6"/>
        <v>68618573.138598874</v>
      </c>
      <c r="D66" s="7">
        <v>-981675.39267015713</v>
      </c>
      <c r="E66" s="7">
        <v>-981675.39267015713</v>
      </c>
      <c r="F66" s="7">
        <v>-981675.39267015713</v>
      </c>
      <c r="G66" s="7">
        <v>7657068.0628272258</v>
      </c>
      <c r="H66" s="7">
        <v>7657068.0628272258</v>
      </c>
      <c r="I66" s="7">
        <v>7657068.0628272258</v>
      </c>
      <c r="J66" s="7">
        <v>7657068.0628272258</v>
      </c>
      <c r="K66" s="7">
        <v>7657068.0628272258</v>
      </c>
      <c r="L66" s="7">
        <v>7657068.0628272258</v>
      </c>
      <c r="M66" s="7">
        <v>7657068.0628272258</v>
      </c>
      <c r="N66" s="7">
        <v>7657068.0628272258</v>
      </c>
      <c r="O66" s="7">
        <v>7657068.0628272258</v>
      </c>
      <c r="P66" s="7">
        <v>7657068.0628272258</v>
      </c>
      <c r="Q66" s="7">
        <v>7657068.0628272258</v>
      </c>
      <c r="R66" s="7">
        <v>7657068.0628272258</v>
      </c>
      <c r="S66" s="7">
        <v>7657068.0628272258</v>
      </c>
      <c r="T66" s="7">
        <v>7657068.0628272258</v>
      </c>
      <c r="U66" s="7">
        <v>7657068.0628272258</v>
      </c>
      <c r="V66" s="7">
        <v>7657068.0628272258</v>
      </c>
      <c r="W66" s="7">
        <v>7657068.0628272258</v>
      </c>
      <c r="X66" s="7">
        <v>0</v>
      </c>
    </row>
    <row r="67" spans="2:24" x14ac:dyDescent="0.2">
      <c r="B67" s="2" t="s">
        <v>9</v>
      </c>
      <c r="C67" s="27">
        <f t="shared" si="6"/>
        <v>88673269.442007244</v>
      </c>
      <c r="D67" s="7">
        <v>39267015.706806287</v>
      </c>
      <c r="E67" s="7">
        <v>39267015.706806287</v>
      </c>
      <c r="F67" s="7">
        <v>0</v>
      </c>
      <c r="G67" s="7">
        <v>0</v>
      </c>
      <c r="H67" s="7">
        <v>0</v>
      </c>
      <c r="I67" s="7">
        <v>0</v>
      </c>
      <c r="J67" s="7">
        <v>0</v>
      </c>
      <c r="K67" s="7">
        <v>0</v>
      </c>
      <c r="L67" s="7">
        <v>0</v>
      </c>
      <c r="M67" s="7">
        <v>0</v>
      </c>
      <c r="N67" s="7">
        <v>0</v>
      </c>
      <c r="O67" s="7">
        <v>0</v>
      </c>
      <c r="P67" s="7">
        <v>0</v>
      </c>
      <c r="Q67" s="7">
        <v>0</v>
      </c>
      <c r="R67" s="7">
        <v>88350785.340314135</v>
      </c>
      <c r="S67" s="7">
        <v>0</v>
      </c>
      <c r="T67" s="7">
        <v>0</v>
      </c>
      <c r="U67" s="7">
        <v>0</v>
      </c>
      <c r="V67" s="7">
        <v>24541884.816753928</v>
      </c>
      <c r="W67" s="7">
        <v>0</v>
      </c>
      <c r="X67" s="7">
        <v>-113256253.6358348</v>
      </c>
    </row>
    <row r="68" spans="2:24" x14ac:dyDescent="0.2">
      <c r="B68" s="2" t="s">
        <v>10</v>
      </c>
      <c r="C68" s="27">
        <f t="shared" si="6"/>
        <v>2499252.0639321771</v>
      </c>
      <c r="D68" s="7">
        <v>0</v>
      </c>
      <c r="E68" s="7">
        <v>0</v>
      </c>
      <c r="F68" s="7">
        <v>0</v>
      </c>
      <c r="G68" s="7">
        <v>0</v>
      </c>
      <c r="H68" s="7">
        <v>0</v>
      </c>
      <c r="I68" s="7">
        <v>0</v>
      </c>
      <c r="J68" s="7">
        <v>2846858.6387434555</v>
      </c>
      <c r="K68" s="7">
        <v>0</v>
      </c>
      <c r="L68" s="7">
        <v>0</v>
      </c>
      <c r="M68" s="7">
        <v>0</v>
      </c>
      <c r="N68" s="7">
        <v>0</v>
      </c>
      <c r="O68" s="7">
        <v>2846858.6387434555</v>
      </c>
      <c r="P68" s="7">
        <v>0</v>
      </c>
      <c r="Q68" s="7">
        <v>0</v>
      </c>
      <c r="R68" s="7">
        <v>0</v>
      </c>
      <c r="S68" s="7">
        <v>0</v>
      </c>
      <c r="T68" s="7">
        <v>2846858.6387434555</v>
      </c>
      <c r="U68" s="7">
        <v>0</v>
      </c>
      <c r="V68" s="7">
        <v>0</v>
      </c>
      <c r="W68" s="7">
        <v>0</v>
      </c>
      <c r="X68" s="7">
        <v>-6824835.2187733743</v>
      </c>
    </row>
    <row r="69" spans="2:24" x14ac:dyDescent="0.2">
      <c r="B69" s="8" t="s">
        <v>11</v>
      </c>
      <c r="C69" s="27">
        <f t="shared" si="6"/>
        <v>39846902.089225478</v>
      </c>
      <c r="D69" s="7">
        <v>379941.75392670161</v>
      </c>
      <c r="E69" s="7">
        <v>759883.50785340322</v>
      </c>
      <c r="F69" s="7">
        <v>0</v>
      </c>
      <c r="G69" s="7">
        <v>874558.87242028234</v>
      </c>
      <c r="H69" s="7">
        <v>1362304.1285051727</v>
      </c>
      <c r="I69" s="7">
        <v>1268534.676712533</v>
      </c>
      <c r="J69" s="7">
        <v>2749837.9795819679</v>
      </c>
      <c r="K69" s="7">
        <v>2811493.0487802518</v>
      </c>
      <c r="L69" s="7">
        <v>3030684.6243476993</v>
      </c>
      <c r="M69" s="7">
        <v>3438353.8261907888</v>
      </c>
      <c r="N69" s="7">
        <v>19555080.058867082</v>
      </c>
      <c r="O69" s="7">
        <v>68295500.954562768</v>
      </c>
      <c r="P69" s="7">
        <v>-112844334.84814477</v>
      </c>
      <c r="Q69" s="7">
        <v>61413533.043182962</v>
      </c>
      <c r="R69" s="7">
        <v>-45301939.938165754</v>
      </c>
      <c r="S69" s="7">
        <v>22105455.317265388</v>
      </c>
      <c r="T69" s="7">
        <v>22748902.841677219</v>
      </c>
      <c r="U69" s="7">
        <v>8354191.8329384318</v>
      </c>
      <c r="V69" s="7">
        <v>12048995.610231506</v>
      </c>
      <c r="W69" s="7">
        <v>9587402.4020513017</v>
      </c>
      <c r="X69" s="7">
        <v>0</v>
      </c>
    </row>
    <row r="70" spans="2:24" x14ac:dyDescent="0.2">
      <c r="B70" s="28" t="s">
        <v>12</v>
      </c>
      <c r="C70" s="29">
        <f t="shared" si="6"/>
        <v>22256849.415275618</v>
      </c>
      <c r="D70" s="30">
        <v>0</v>
      </c>
      <c r="E70" s="30">
        <v>0</v>
      </c>
      <c r="F70" s="30">
        <v>0</v>
      </c>
      <c r="G70" s="30">
        <v>1872140.3404657193</v>
      </c>
      <c r="H70" s="30">
        <v>1872140.3404657193</v>
      </c>
      <c r="I70" s="30">
        <v>1872140.3404657193</v>
      </c>
      <c r="J70" s="30">
        <v>2563160.8794058794</v>
      </c>
      <c r="K70" s="30">
        <v>2563160.8794058794</v>
      </c>
      <c r="L70" s="30">
        <v>2563160.8794058794</v>
      </c>
      <c r="M70" s="30">
        <v>2563160.8794058794</v>
      </c>
      <c r="N70" s="30">
        <v>2563160.8794058794</v>
      </c>
      <c r="O70" s="30">
        <v>2563160.8794058794</v>
      </c>
      <c r="P70" s="30">
        <v>2563160.8794058794</v>
      </c>
      <c r="Q70" s="30">
        <v>2563160.8794058794</v>
      </c>
      <c r="R70" s="30">
        <v>2563160.8794058794</v>
      </c>
      <c r="S70" s="30">
        <v>2563160.8794058794</v>
      </c>
      <c r="T70" s="30">
        <v>2563160.8794058794</v>
      </c>
      <c r="U70" s="30">
        <v>2563160.8794058794</v>
      </c>
      <c r="V70" s="30">
        <v>2563160.8794058794</v>
      </c>
      <c r="W70" s="30">
        <v>2563160.8794058794</v>
      </c>
      <c r="X70" s="30">
        <v>0</v>
      </c>
    </row>
    <row r="71" spans="2:24" ht="15.75" x14ac:dyDescent="0.25">
      <c r="B71" s="31" t="s">
        <v>26</v>
      </c>
      <c r="C71" s="32">
        <f>SUM(C62:C70)</f>
        <v>64015665.715814121</v>
      </c>
      <c r="D71" s="33">
        <f t="shared" ref="D71:X71" si="7">SUM(D62:D70)</f>
        <v>-33324246.727748685</v>
      </c>
      <c r="E71" s="33">
        <f t="shared" si="7"/>
        <v>-32944304.973821983</v>
      </c>
      <c r="F71" s="33">
        <f t="shared" si="7"/>
        <v>-92604712.04188481</v>
      </c>
      <c r="G71" s="33">
        <f t="shared" si="7"/>
        <v>10403767.275713228</v>
      </c>
      <c r="H71" s="33">
        <f t="shared" si="7"/>
        <v>21169975.470279794</v>
      </c>
      <c r="I71" s="33">
        <f t="shared" si="7"/>
        <v>21154740.049900766</v>
      </c>
      <c r="J71" s="33">
        <f t="shared" si="7"/>
        <v>16160778.57102973</v>
      </c>
      <c r="K71" s="33">
        <f t="shared" si="7"/>
        <v>13375575.001484562</v>
      </c>
      <c r="L71" s="33">
        <f t="shared" si="7"/>
        <v>13594766.577052008</v>
      </c>
      <c r="M71" s="33">
        <f t="shared" si="7"/>
        <v>14002435.778895099</v>
      </c>
      <c r="N71" s="33">
        <f t="shared" si="7"/>
        <v>30079894.995864585</v>
      </c>
      <c r="O71" s="33">
        <f t="shared" si="7"/>
        <v>81667174.530303732</v>
      </c>
      <c r="P71" s="33">
        <f t="shared" si="7"/>
        <v>-102319519.91114727</v>
      </c>
      <c r="Q71" s="33">
        <f t="shared" si="7"/>
        <v>71938347.980180472</v>
      </c>
      <c r="R71" s="33">
        <f t="shared" si="7"/>
        <v>53573660.339145876</v>
      </c>
      <c r="S71" s="33">
        <f t="shared" si="7"/>
        <v>32630270.254262891</v>
      </c>
      <c r="T71" s="33">
        <f t="shared" si="7"/>
        <v>36120576.417418174</v>
      </c>
      <c r="U71" s="33">
        <f t="shared" si="7"/>
        <v>18879006.769935936</v>
      </c>
      <c r="V71" s="33">
        <f t="shared" si="7"/>
        <v>47115695.363982938</v>
      </c>
      <c r="W71" s="33">
        <f t="shared" si="7"/>
        <v>20112217.339048803</v>
      </c>
      <c r="X71" s="33">
        <f t="shared" si="7"/>
        <v>25750774.798754193</v>
      </c>
    </row>
  </sheetData>
  <mergeCells count="2">
    <mergeCell ref="B6:F6"/>
    <mergeCell ref="B43:F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Option 4D costs and benefits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2018-11-28T07:02:42Z</dcterms:created>
  <dcterms:modified xsi:type="dcterms:W3CDTF">2018-11-28T07:03:10Z</dcterms:modified>
</cp:coreProperties>
</file>